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etworkrail.sharepoint.com/sites/ChargesandIncentives/Shared Documents/Access Charges BAU/VUC/Application documents/Pro forma/"/>
    </mc:Choice>
  </mc:AlternateContent>
  <xr:revisionPtr revIDLastSave="6" documentId="8_{581711B6-1B20-46D4-8827-F8CB53E4AA48}" xr6:coauthVersionLast="47" xr6:coauthVersionMax="47" xr10:uidLastSave="{98C17CCA-E18C-48D9-BDB4-72D24D748A50}"/>
  <bookViews>
    <workbookView xWindow="-120" yWindow="-18120" windowWidth="29040" windowHeight="17640" tabRatio="821" activeTab="1" xr2:uid="{00000000-000D-0000-FFFF-FFFF00000000}"/>
  </bookViews>
  <sheets>
    <sheet name="Intro &amp; glossary" sheetId="10" r:id="rId1"/>
    <sheet name="VUC rate request form" sheetId="5" r:id="rId2"/>
    <sheet name="User defined T-gamma" sheetId="2" r:id="rId3"/>
    <sheet name="NR INTERNAL - Dropdowns" sheetId="7" state="hidden" r:id="rId4"/>
    <sheet name="NR INTERNAL - UD T-gamma output" sheetId="8"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8" l="1"/>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2" i="8"/>
  <c r="C10" i="8"/>
  <c r="C15" i="2"/>
  <c r="M27" i="5"/>
  <c r="I28" i="5"/>
  <c r="G28" i="5"/>
  <c r="I29" i="5"/>
  <c r="G29" i="5" l="1"/>
  <c r="G25" i="5"/>
  <c r="I25" i="5" s="1"/>
  <c r="I24" i="5"/>
  <c r="I23" i="5"/>
  <c r="I20" i="5"/>
  <c r="I19" i="5"/>
  <c r="E71" i="5"/>
  <c r="D11" i="2"/>
  <c r="K5" i="7" a="1"/>
  <c r="K5" i="7" s="1"/>
  <c r="L15" i="2" l="1"/>
  <c r="G10"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Townsend</author>
  </authors>
  <commentList>
    <comment ref="D19" authorId="0" shapeId="0" xr:uid="{7A6B1BBA-86D2-40CE-9D47-54C74CE2AD38}">
      <text>
        <r>
          <rPr>
            <sz val="9"/>
            <color indexed="81"/>
            <rFont val="Tahoma"/>
            <family val="2"/>
          </rPr>
          <t>This is the 4-character CARKND.</t>
        </r>
      </text>
    </comment>
    <comment ref="I19" authorId="0" shapeId="0" xr:uid="{FBC219AD-BDEB-4549-8F58-FD2AF1215A32}">
      <text>
        <r>
          <rPr>
            <sz val="9"/>
            <color indexed="81"/>
            <rFont val="Tahoma"/>
            <family val="2"/>
          </rPr>
          <t>Matches Tare value.</t>
        </r>
      </text>
    </comment>
    <comment ref="I20" authorId="0" shapeId="0" xr:uid="{935149B0-0C3A-4DC8-B6AB-6185E3FAC2CB}">
      <text>
        <r>
          <rPr>
            <sz val="9"/>
            <color indexed="81"/>
            <rFont val="Tahoma"/>
            <family val="2"/>
          </rPr>
          <t>Matches Tare value.</t>
        </r>
      </text>
    </comment>
    <comment ref="I23" authorId="0" shapeId="0" xr:uid="{334DE29E-FA51-4359-9E2D-606264CFD4CD}">
      <text>
        <r>
          <rPr>
            <sz val="9"/>
            <color indexed="81"/>
            <rFont val="Tahoma"/>
            <family val="2"/>
          </rPr>
          <t>Matches Tare value.</t>
        </r>
      </text>
    </comment>
    <comment ref="I24" authorId="0" shapeId="0" xr:uid="{75EADE21-3905-427D-A442-A483AE5AFC94}">
      <text>
        <r>
          <rPr>
            <sz val="9"/>
            <color indexed="81"/>
            <rFont val="Tahoma"/>
            <family val="2"/>
          </rPr>
          <t>Matches Tare value.</t>
        </r>
      </text>
    </comment>
    <comment ref="D27" authorId="0" shapeId="0" xr:uid="{A142707B-488B-4F54-9E87-46ECC0601CBF}">
      <text>
        <r>
          <rPr>
            <b/>
            <sz val="9"/>
            <color indexed="81"/>
            <rFont val="Tahoma"/>
            <family val="2"/>
          </rPr>
          <t>Note from VUC guidance:</t>
        </r>
        <r>
          <rPr>
            <sz val="9"/>
            <color indexed="81"/>
            <rFont val="Tahoma"/>
            <family val="2"/>
          </rPr>
          <t xml:space="preserve"> "Only freight wagons registered in the Rolling Stock Library (RSL) prior to 1 April 2014, and not on the CP6 price list, have the option to select one of the existing suspension bands in the VUC calculator. For all other wagons this part of the VUC calculation has been replaced by the Ride Force Count (RFC) methodology".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Rebecca Townsend</author>
  </authors>
  <commentList>
    <comment ref="B2" authorId="0" shapeId="0" xr:uid="{7C1E336C-E8CE-4C38-ADC2-DAFD230FC1E4}">
      <text>
        <r>
          <rPr>
            <sz val="9"/>
            <color indexed="81"/>
            <rFont val="Tahoma"/>
            <family val="2"/>
          </rPr>
          <t>Top of request form.</t>
        </r>
      </text>
    </comment>
    <comment ref="G2" authorId="0" shapeId="0" xr:uid="{FA375A59-C4EE-4768-97B6-F59B3C3B1F55}">
      <text>
        <r>
          <rPr>
            <sz val="9"/>
            <color indexed="81"/>
            <rFont val="Tahoma"/>
            <family val="2"/>
          </rPr>
          <t>For info, not dropdown.</t>
        </r>
      </text>
    </comment>
    <comment ref="H2" authorId="0" shapeId="0" xr:uid="{F9B02A5B-1116-4230-A577-662200C21D62}">
      <text>
        <r>
          <rPr>
            <sz val="9"/>
            <color indexed="81"/>
            <rFont val="Tahoma"/>
            <family val="2"/>
          </rPr>
          <t>For info, not dropdown.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Rebecca Townsend</author>
  </authors>
  <commentList>
    <comment ref="D12" authorId="0" shapeId="0" xr:uid="{D9B1285D-90A0-4348-B72F-218B0F34E705}">
      <text>
        <r>
          <rPr>
            <sz val="9"/>
            <color indexed="81"/>
            <rFont val="Tahoma"/>
            <family val="2"/>
          </rPr>
          <t>Formula here</t>
        </r>
      </text>
    </comment>
    <comment ref="H12" authorId="0" shapeId="0" xr:uid="{7F864A18-A382-43CB-8C17-AAB4E0D3F554}">
      <text>
        <r>
          <rPr>
            <sz val="9"/>
            <color indexed="81"/>
            <rFont val="Tahoma"/>
            <family val="2"/>
          </rPr>
          <t>Formula 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<sst xmlns="http://schemas.openxmlformats.org/spreadsheetml/2006/main" count="513" uniqueCount="269">
  <si>
    <t>Chemicals</t>
  </si>
  <si>
    <t>European Conventional</t>
  </si>
  <si>
    <t>Coal ESI</t>
  </si>
  <si>
    <t>European Intermodal</t>
  </si>
  <si>
    <t>Coal Other</t>
  </si>
  <si>
    <t>General Merchandise</t>
  </si>
  <si>
    <t>Construction Materials</t>
  </si>
  <si>
    <t>Industrial Minerals</t>
  </si>
  <si>
    <t>Domestic Automotive</t>
  </si>
  <si>
    <t>Iron Ore</t>
  </si>
  <si>
    <t>Domestic Intermodal</t>
  </si>
  <si>
    <t>Other</t>
  </si>
  <si>
    <t>Domestic Waste</t>
  </si>
  <si>
    <t>Petroleum</t>
  </si>
  <si>
    <t>Enterprise</t>
  </si>
  <si>
    <t>Royal Mail</t>
  </si>
  <si>
    <t>European Automotive</t>
  </si>
  <si>
    <t>Steel</t>
  </si>
  <si>
    <t>Biomass</t>
  </si>
  <si>
    <t>Freight Variable Usage Charge vehicle characteristics form</t>
  </si>
  <si>
    <t>Date:</t>
  </si>
  <si>
    <t>Mail and Premium Logistics</t>
  </si>
  <si>
    <t>Axle 1</t>
  </si>
  <si>
    <t>Axle 2</t>
  </si>
  <si>
    <t>Axle 3</t>
  </si>
  <si>
    <t>Axle 4</t>
  </si>
  <si>
    <t>Axle 5</t>
  </si>
  <si>
    <t>Axle 6</t>
  </si>
  <si>
    <t>Loco</t>
  </si>
  <si>
    <t>Wagon</t>
  </si>
  <si>
    <t>Vehicle characteristics</t>
  </si>
  <si>
    <t>Term</t>
  </si>
  <si>
    <t>Definition / description</t>
  </si>
  <si>
    <t>A freight vehicle may be a locomotive (loco), wagon or Multiple Unit (MU).</t>
  </si>
  <si>
    <t>Vehicle type</t>
  </si>
  <si>
    <t>Characteristic</t>
  </si>
  <si>
    <t>Unit</t>
  </si>
  <si>
    <t>n/a</t>
  </si>
  <si>
    <t>tonnes (t)</t>
  </si>
  <si>
    <t>kg/axle</t>
  </si>
  <si>
    <t>Number of axles</t>
  </si>
  <si>
    <t>Tare weight</t>
  </si>
  <si>
    <t>Unsprung mass</t>
  </si>
  <si>
    <t>Suspension type</t>
  </si>
  <si>
    <t>Tare</t>
  </si>
  <si>
    <t>Laden</t>
  </si>
  <si>
    <t>Both</t>
  </si>
  <si>
    <t>This application is for a tare rate / laden rate / both (select one):</t>
  </si>
  <si>
    <t>Operator name (please complete):</t>
  </si>
  <si>
    <t>MU</t>
  </si>
  <si>
    <t>Navigating this document</t>
  </si>
  <si>
    <t>Terms in this document</t>
  </si>
  <si>
    <t>t/axle</t>
  </si>
  <si>
    <t>Y25-1</t>
  </si>
  <si>
    <t>2axle-1</t>
  </si>
  <si>
    <t>2axle-2</t>
  </si>
  <si>
    <t>3piece</t>
  </si>
  <si>
    <t>Locomotive</t>
  </si>
  <si>
    <t>NACO</t>
  </si>
  <si>
    <t>Steering</t>
  </si>
  <si>
    <t>Y25-2</t>
  </si>
  <si>
    <t>Corresponding suspension band</t>
  </si>
  <si>
    <t>Corresponding suspension factor</t>
  </si>
  <si>
    <t>-</t>
  </si>
  <si>
    <t>Curve radius (m)</t>
  </si>
  <si>
    <t>Axle</t>
  </si>
  <si>
    <t>User defined T-Gamma output sheet</t>
  </si>
  <si>
    <t>For use in VUC model (where layout is in one column as opposed to a grid)</t>
  </si>
  <si>
    <t>Round user defined T-gamma values to this number of decimal places:</t>
  </si>
  <si>
    <t>TAB FOR NETWORK RAIL INTERNAL USE ONLY</t>
  </si>
  <si>
    <t>T-gamma value</t>
  </si>
  <si>
    <t>User defined T-gamma input sheet</t>
  </si>
  <si>
    <t>Curving classes (existing as at PR23 price list publication)</t>
  </si>
  <si>
    <t>Loco2_50</t>
  </si>
  <si>
    <t>Loco3_50</t>
  </si>
  <si>
    <t>Class_60</t>
  </si>
  <si>
    <t>Class_66</t>
  </si>
  <si>
    <t>Pacer_10</t>
  </si>
  <si>
    <t>Coach_8</t>
  </si>
  <si>
    <t>Coach_12_30</t>
  </si>
  <si>
    <t>Coach_12_35</t>
  </si>
  <si>
    <t>Coach_12_40</t>
  </si>
  <si>
    <t>Coach_12_50</t>
  </si>
  <si>
    <t>Coach_12_60</t>
  </si>
  <si>
    <t>Coach_16_30</t>
  </si>
  <si>
    <t>Coach_16_35</t>
  </si>
  <si>
    <t>Coach_16_40</t>
  </si>
  <si>
    <t>Coach_16_50</t>
  </si>
  <si>
    <t>Coach_17_30</t>
  </si>
  <si>
    <t>Coach_17_40</t>
  </si>
  <si>
    <t>Coach_23_30</t>
  </si>
  <si>
    <t>Coach_23_40</t>
  </si>
  <si>
    <t>Coach_23_50</t>
  </si>
  <si>
    <t>Coach_24_30</t>
  </si>
  <si>
    <t>Coach_24_35</t>
  </si>
  <si>
    <t>Coach_24_40</t>
  </si>
  <si>
    <t>Coach_24_50</t>
  </si>
  <si>
    <t>Coach_24_60</t>
  </si>
  <si>
    <t>Coach_26_50</t>
  </si>
  <si>
    <t>Coach_35_50</t>
  </si>
  <si>
    <t>Coach_48_40</t>
  </si>
  <si>
    <t>Coach_48_50</t>
  </si>
  <si>
    <t>Coach_48_60</t>
  </si>
  <si>
    <t>Coach_50_40</t>
  </si>
  <si>
    <t>Coach_50_50</t>
  </si>
  <si>
    <t>Coach_50_60</t>
  </si>
  <si>
    <t>Coach_60_50</t>
  </si>
  <si>
    <t>Coach_64_30</t>
  </si>
  <si>
    <t>Coach_64_35</t>
  </si>
  <si>
    <t>Coach_64_40</t>
  </si>
  <si>
    <t>Coach_64_50</t>
  </si>
  <si>
    <t>Coach_64_60</t>
  </si>
  <si>
    <t>Coach_80_30</t>
  </si>
  <si>
    <t>Coach_80_40</t>
  </si>
  <si>
    <t>Coach_80_50</t>
  </si>
  <si>
    <t>Coach_100_40</t>
  </si>
  <si>
    <t>Coach_128_30</t>
  </si>
  <si>
    <t>Coach_128_35</t>
  </si>
  <si>
    <t>Coach_128_40</t>
  </si>
  <si>
    <t>Coach_128_50</t>
  </si>
  <si>
    <t>Tilting_50_50</t>
  </si>
  <si>
    <t>Artic2_80</t>
  </si>
  <si>
    <t>Artic3</t>
  </si>
  <si>
    <t>Y25_loaded</t>
  </si>
  <si>
    <t>Y25_empty</t>
  </si>
  <si>
    <t>NACO_loaded</t>
  </si>
  <si>
    <t>NACO_empty</t>
  </si>
  <si>
    <t>3Piece_empty</t>
  </si>
  <si>
    <t>3Piece_loaded</t>
  </si>
  <si>
    <t>2axle_empty</t>
  </si>
  <si>
    <t>2axle_loaded</t>
  </si>
  <si>
    <t>LN25_empty</t>
  </si>
  <si>
    <t>LN25_loaded</t>
  </si>
  <si>
    <t>Coach_15_30</t>
  </si>
  <si>
    <t>Coach_15_40</t>
  </si>
  <si>
    <t>Coach_15_60</t>
  </si>
  <si>
    <t>Shunter</t>
  </si>
  <si>
    <t>Coach_HB_40</t>
  </si>
  <si>
    <t>Coach_HB_50</t>
  </si>
  <si>
    <t>Coach_HB_60</t>
  </si>
  <si>
    <t>Coach_HB_Cl221</t>
  </si>
  <si>
    <t>Class_68</t>
  </si>
  <si>
    <t>PPM_2axle</t>
  </si>
  <si>
    <t>Class_70</t>
  </si>
  <si>
    <t>Cl_88/0</t>
  </si>
  <si>
    <t>Cl_390/HB/T</t>
  </si>
  <si>
    <t>Cl_390/HB/M</t>
  </si>
  <si>
    <t>Cl_707/M</t>
  </si>
  <si>
    <t>Cl_707/T</t>
  </si>
  <si>
    <t>185HB/M</t>
  </si>
  <si>
    <t>Cl_345/M_FLU</t>
  </si>
  <si>
    <t>Cl_345/M_RLU</t>
  </si>
  <si>
    <t>Cl_345/T</t>
  </si>
  <si>
    <t>Cl_385/M</t>
  </si>
  <si>
    <t>Cl_385/T</t>
  </si>
  <si>
    <t>Cl_717/M</t>
  </si>
  <si>
    <t>Cl_717/T</t>
  </si>
  <si>
    <t>Coach_5</t>
  </si>
  <si>
    <t>Coach_5A</t>
  </si>
  <si>
    <t>Cl_195/M</t>
  </si>
  <si>
    <t>Cl_196/0/M</t>
  </si>
  <si>
    <t>Cl_196/1/M</t>
  </si>
  <si>
    <t>Cl_331/M</t>
  </si>
  <si>
    <t>Cl_ 331/T</t>
  </si>
  <si>
    <t>Cl_397/M</t>
  </si>
  <si>
    <t>Cl_ 397/T</t>
  </si>
  <si>
    <t>Cl_399/0</t>
  </si>
  <si>
    <t>Cl_700/M</t>
  </si>
  <si>
    <t>Cl_ 700/T</t>
  </si>
  <si>
    <t>Cl_720/5/M</t>
  </si>
  <si>
    <t>Cl_ 720/5/T</t>
  </si>
  <si>
    <t>Cl_777/M</t>
  </si>
  <si>
    <t>Cl_755/4/M</t>
  </si>
  <si>
    <t>Cl_755/4/T</t>
  </si>
  <si>
    <t>Cl_ 777/T</t>
  </si>
  <si>
    <t>Cl_800/M_FLU</t>
  </si>
  <si>
    <t>Cl_800/M_RLU</t>
  </si>
  <si>
    <t>Cl_ 800/T_FLU</t>
  </si>
  <si>
    <t>Cl_ 800/T_RLU</t>
  </si>
  <si>
    <t>Cl_802/M</t>
  </si>
  <si>
    <t>Cl_802/M_FLU</t>
  </si>
  <si>
    <t>Cl_802/M_RLU</t>
  </si>
  <si>
    <t>Cl_ 802/T</t>
  </si>
  <si>
    <t>Cl_ 802/T_FLU</t>
  </si>
  <si>
    <t>Cl_ 802/T_RLU</t>
  </si>
  <si>
    <t>Cl_803/M</t>
  </si>
  <si>
    <t>Cl_ 803/T</t>
  </si>
  <si>
    <t>FFAG (L)</t>
  </si>
  <si>
    <t>FFAG (T)</t>
  </si>
  <si>
    <t>FWAC (L)</t>
  </si>
  <si>
    <t>FWAC (T)</t>
  </si>
  <si>
    <t>FWAD (L)</t>
  </si>
  <si>
    <t>FWAD (T)</t>
  </si>
  <si>
    <t>USER DEFINED</t>
  </si>
  <si>
    <t xml:space="preserve">This sheet only needs to be completed if the operator does not wish to use one of the pre-existing curving classes available in the VUC calculator. </t>
  </si>
  <si>
    <t>User defined T-gamma values</t>
  </si>
  <si>
    <t>Required commodity</t>
  </si>
  <si>
    <t>Select commodities</t>
  </si>
  <si>
    <t>Yes</t>
  </si>
  <si>
    <t>•</t>
  </si>
  <si>
    <t>VUC rate application process</t>
  </si>
  <si>
    <t>Network Rail CP7 VUC guidance</t>
  </si>
  <si>
    <t>CP7 access charges</t>
  </si>
  <si>
    <t>Form to be completed and signed by the operator, providing characteristics of the vehicle relating to the new VUC rate being requested.</t>
  </si>
  <si>
    <t>By signing this section and returning this form via email to the NR Regulatory Economics team, the operator is confirming the formal application for a new VUC rate for the above described vehicle.</t>
  </si>
  <si>
    <t>Name:</t>
  </si>
  <si>
    <t>Email:</t>
  </si>
  <si>
    <t>Operator:</t>
  </si>
  <si>
    <t>Tel:</t>
  </si>
  <si>
    <t>PLEASE NOTE:</t>
  </si>
  <si>
    <t>If they are not, they will be rounded accordingly to meet this criteria for use in the VUC calculator.</t>
  </si>
  <si>
    <t>Unsprung mass*</t>
  </si>
  <si>
    <t>* For NR internal use. Please do not amend.</t>
  </si>
  <si>
    <t>Rates required</t>
  </si>
  <si>
    <t>Operator signature</t>
  </si>
  <si>
    <t>Network Rail signature</t>
  </si>
  <si>
    <t>ORR signature</t>
  </si>
  <si>
    <t>END OF FORM</t>
  </si>
  <si>
    <t>END OF PAGE</t>
  </si>
  <si>
    <t>Once a blue or orange cell has been populated, the cell - or an associated cell - will turn green to confirm the specific value that will be used in the VUC calculation.</t>
  </si>
  <si>
    <t>Additional details</t>
  </si>
  <si>
    <t>(optional, if required)</t>
  </si>
  <si>
    <t xml:space="preserve">     Corresponding suspension factor*</t>
  </si>
  <si>
    <t>Vehicle class / name</t>
  </si>
  <si>
    <t>Operating (laden) weight</t>
  </si>
  <si>
    <t>Additional context / commentary (optional, if required)</t>
  </si>
  <si>
    <t>• A VUC rate request form: This is for the operator to provide the vehicle characteristics relating to the new VUC rate that they are seeking.</t>
  </si>
  <si>
    <t>Suspension type / band</t>
  </si>
  <si>
    <t>This is the weight (in tonnes) of the vehicle whilst in operation, containing / transporting a commodity (laden).</t>
  </si>
  <si>
    <t>The suspension band reflects the suspension type of the wagon.</t>
  </si>
  <si>
    <t>Suspension factor</t>
  </si>
  <si>
    <t>The Ride Force Count (RFC) value is a metric that provides a quantitative assessment of the ‘track friendliness’ of a wagon’s suspension/bogie type.</t>
  </si>
  <si>
    <t>Curving class</t>
  </si>
  <si>
    <t>This categorises vehicles according to the rail surface damage (wear and rolling contact fatigue) that they generate. Operators may select a pre-existing curving class, or calculate a bespoke one by completing the user defined T-gamma table.</t>
  </si>
  <si>
    <t>This is the 4-letter TOPS CARKND ("car kind") classification (e.g. FEAG).</t>
  </si>
  <si>
    <t>These cells need to be populated. Most require text / numbers, however some will contain a dropdown menu.</t>
  </si>
  <si>
    <t>Select all required</t>
  </si>
  <si>
    <r>
      <rPr>
        <b/>
        <sz val="11"/>
        <rFont val="Network Rail Sans"/>
      </rPr>
      <t>a)</t>
    </r>
    <r>
      <rPr>
        <sz val="11"/>
        <rFont val="Network Rail Sans"/>
      </rPr>
      <t xml:space="preserve"> Suspension type</t>
    </r>
  </si>
  <si>
    <t xml:space="preserve">     Corresponding suspension band*</t>
  </si>
  <si>
    <t>7a</t>
  </si>
  <si>
    <t>7b</t>
  </si>
  <si>
    <r>
      <t xml:space="preserve">Suspension type </t>
    </r>
    <r>
      <rPr>
        <b/>
        <sz val="11"/>
        <rFont val="Network Rail Sans"/>
      </rPr>
      <t xml:space="preserve">OR </t>
    </r>
    <r>
      <rPr>
        <sz val="11"/>
        <rFont val="Network Rail Sans"/>
      </rPr>
      <t>suspension factor based on Ride Force Count? (</t>
    </r>
    <r>
      <rPr>
        <b/>
        <sz val="11"/>
        <rFont val="Network Rail Sans"/>
      </rPr>
      <t>choose ONE</t>
    </r>
    <r>
      <rPr>
        <sz val="11"/>
        <rFont val="Network Rail Sans"/>
      </rPr>
      <t>)</t>
    </r>
  </si>
  <si>
    <t>Vehicle:</t>
  </si>
  <si>
    <r>
      <rPr>
        <b/>
        <sz val="11"/>
        <rFont val="Network Rail Sans"/>
      </rPr>
      <t>b)</t>
    </r>
    <r>
      <rPr>
        <sz val="11"/>
        <rFont val="Network Rail Sans"/>
      </rPr>
      <t xml:space="preserve"> Ride Force Count (RFC):</t>
    </r>
  </si>
  <si>
    <t>RFC value:</t>
  </si>
  <si>
    <t>RFC suspension factor:</t>
  </si>
  <si>
    <t>Ride Force Count value</t>
  </si>
  <si>
    <t>RFC suspension factor</t>
  </si>
  <si>
    <t>This is sometimes referred to as the RFC discount factor. This factor adjusts the VUC rate of the vehicle to reflect its 'track friendliness'. The less damaging the vehicle is to the track, the more the factor reduces the VUC rate.</t>
  </si>
  <si>
    <t>Freight Variable Usage Charge (VUC) vehicle pro forma</t>
  </si>
  <si>
    <t>This pro forma is for use by operators to inform Network Rail of the vehicle characteristics relevant to a new VUC rate application.</t>
  </si>
  <si>
    <t>This form should be completed by the train operator and sent to the relevant member of the Network Rail Customer Relationship Team.</t>
  </si>
  <si>
    <t>The Customer Relationship Team will send it to the Network Rail Regulatory Economics team to calculate a new VUC rate.</t>
  </si>
  <si>
    <t>If the vehicle characteristics are agreed, the new rate will then be sent back to the train operator, via the  Customer Relationship Team, for agreement.</t>
  </si>
  <si>
    <t>On agreed, the Customer Relationship Team / FOC will send the new VUC rate to ORR for consent.</t>
  </si>
  <si>
    <t>Once consent is granted, the Network Rail will add the new rate as a supplement to the CP7 price list published on Network Rail's website.</t>
  </si>
  <si>
    <t>Guidance in relation to the completion of this form is provided in Network Rail's 'CP7 New VUC Rate Policy' document (link below).</t>
  </si>
  <si>
    <t>Until the new rate is consented to by ORR, a Default VUC Rate will be levied on the relevant vehicle. Upon consent, any difference between these rates will be reimbursed.</t>
  </si>
  <si>
    <t>The CP7 New VUC Rate Policy document can be downloaded from the CP7 access charges  page:</t>
  </si>
  <si>
    <t>Blue cell</t>
  </si>
  <si>
    <t>Green cell</t>
  </si>
  <si>
    <t>Red cell with red text</t>
  </si>
  <si>
    <t>Having been populated, if a cell turns  red with red text this indicates that there is an issue. See notation on the form for detail in each case.</t>
  </si>
  <si>
    <t>This pro forma document contains the following:</t>
  </si>
  <si>
    <t>• A User-defined TGamma table: This needs to be completed only if the operator does not wish to use one of the pre-existing curving classes (which are available as options in the VUC rate request form).</t>
  </si>
  <si>
    <t>This is the weight (in tonnes) of the vehicle whilst it is empty (i.e. tare).</t>
  </si>
  <si>
    <t>This is the number of axles on the vehicle.</t>
  </si>
  <si>
    <t>This comprises the masses of the wheelset, axleboxes, brake gear, any axle-mounted gearbox or final drive, and any other equipment which may be mounted on the wheelset or axleboxes. It excludes the mass of any equipment which is wholly separated from the track by the primary suspension. This form requires the unsprung mass per axle (kg/axle).</t>
  </si>
  <si>
    <t>This is a factor that is determined by the suspension band and self populates in the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</si>
</sst>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20" x14ac:knownFonts="1">
    <font>
      <sz val="10"/>
      <name val="Arial"/>
    </font>
    <font>
      <sz val="8"/>
      <name val="Arial"/>
      <family val="2"/>
    </font>
    <font>
      <u/>
      <sz val="10"/>
      <color indexed="12"/>
      <name val="Arial"/>
      <family val="2"/>
    </font>
    <font>
      <sz val="11"/>
      <name val="Network Rail Sans"/>
    </font>
    <font>
      <b/>
      <sz val="11"/>
      <name val="Network Rail Sans"/>
    </font>
    <font>
      <b/>
      <sz val="12"/>
      <name val="Network Rail Sans"/>
    </font>
    <font>
      <sz val="10"/>
      <name val="Network Rail Sans"/>
    </font>
    <font>
      <b/>
      <sz val="10"/>
      <name val="Network Rail Sans"/>
    </font>
    <font>
      <sz val="9"/>
      <color indexed="81"/>
      <name val="Tahoma"/>
      <family val="2"/>
    </font>
    <font>
      <b/>
      <sz val="11"/>
      <color theme="0"/>
      <name val="Network Rail Sans"/>
    </font>
    <font>
      <i/>
      <sz val="11"/>
      <name val="Network Rail Sans"/>
    </font>
    <font>
      <i/>
      <sz val="10"/>
      <color theme="0" tint="-0.499984740745262"/>
      <name val="Network Rail Sans"/>
    </font>
    <font>
      <b/>
      <i/>
      <sz val="11"/>
      <name val="Network Rail Sans"/>
    </font>
    <font>
      <b/>
      <sz val="12"/>
      <color theme="0"/>
      <name val="Network Rail Sans"/>
    </font>
    <font>
      <sz val="10.5"/>
      <name val="Network Rail Sans"/>
    </font>
    <font>
      <u/>
      <sz val="11"/>
      <color indexed="12"/>
      <name val="Network Rail Sans"/>
    </font>
    <font>
      <sz val="10"/>
      <name val="Arial"/>
      <family val="2"/>
    </font>
    <font>
      <b/>
      <sz val="11"/>
      <color rgb="FFC00000"/>
      <name val="Network Rail Sans"/>
    </font>
    <font>
      <i/>
      <sz val="10"/>
      <name val="Network Rail Sans"/>
    </font>
    <font>
      <b/>
      <sz val="9"/>
      <color indexed="81"/>
      <name val="Tahoma"/>
      <family val="2"/>
    </font>
  </fonts>
  <fills count="12">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
      <patternFill patternType="solid">
        <fgColor rgb="FF00517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8DC055"/>
        <bgColor indexed="64"/>
      </patternFill>
    </fill>
    <fill>
      <patternFill patternType="solid">
        <fgColor rgb="FFCAF5B0"/>
        <bgColor indexed="64"/>
      </patternFill>
    </fill>
    <fill>
      <patternFill patternType="solid">
        <fgColor rgb="FFFFDDDD"/>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0" fontId="16" fillId="0" borderId="0"/>
  </cellStyleXfs>
  <cellXfs count="126">
    <xf numFmtId="0" fontId="0" fillId="0" borderId="0" xfId="0"/>
    <xf numFmtId="0" fontId="5"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0" fontId="4" fillId="0" borderId="3" xfId="0" applyFont="1" applyBorder="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3" fillId="2" borderId="1" xfId="0" applyFont="1" applyFill="1" applyBorder="1" applyAlignment="1">
      <alignment vertical="center"/>
    </xf>
    <xf numFmtId="0" fontId="6" fillId="0" borderId="0" xfId="0" applyFont="1" applyAlignment="1">
      <alignment vertical="center"/>
    </xf>
    <xf numFmtId="0" fontId="4" fillId="6" borderId="0" xfId="0" applyFont="1" applyFill="1" applyAlignment="1">
      <alignment horizontal="center" vertical="center" wrapText="1"/>
    </xf>
    <xf numFmtId="0" fontId="3" fillId="0" borderId="4"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wrapText="1"/>
    </xf>
    <xf numFmtId="0" fontId="4" fillId="6" borderId="0" xfId="0" applyFont="1" applyFill="1" applyAlignment="1">
      <alignment horizontal="center" vertical="center"/>
    </xf>
    <xf numFmtId="0" fontId="3" fillId="6" borderId="0" xfId="0" applyFont="1" applyFill="1" applyAlignment="1">
      <alignment horizontal="center" vertical="center"/>
    </xf>
    <xf numFmtId="0" fontId="4" fillId="6"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9" fillId="5" borderId="0" xfId="0" applyFont="1" applyFill="1" applyAlignment="1">
      <alignment horizontal="center" vertical="center" wrapText="1"/>
    </xf>
    <xf numFmtId="0" fontId="3" fillId="6" borderId="0" xfId="0" applyFont="1" applyFill="1" applyAlignment="1">
      <alignment vertical="center"/>
    </xf>
    <xf numFmtId="0" fontId="10" fillId="0" borderId="0" xfId="0" applyFont="1" applyAlignment="1">
      <alignment vertical="center"/>
    </xf>
    <xf numFmtId="0" fontId="10" fillId="0" borderId="4" xfId="0" applyFont="1" applyFill="1" applyBorder="1" applyAlignment="1">
      <alignment vertical="center"/>
    </xf>
    <xf numFmtId="0" fontId="10" fillId="0" borderId="0" xfId="0" applyFont="1" applyFill="1" applyAlignment="1">
      <alignment vertical="center"/>
    </xf>
    <xf numFmtId="0" fontId="3" fillId="2" borderId="1" xfId="0" applyFont="1" applyFill="1" applyBorder="1" applyAlignment="1">
      <alignment horizontal="left" vertical="center"/>
    </xf>
    <xf numFmtId="0" fontId="11" fillId="0" borderId="0" xfId="0" applyFont="1" applyFill="1" applyAlignment="1">
      <alignment vertical="center"/>
    </xf>
    <xf numFmtId="0" fontId="11" fillId="0" borderId="1" xfId="0" applyFont="1" applyFill="1" applyBorder="1" applyAlignment="1">
      <alignment horizontal="center" vertical="center"/>
    </xf>
    <xf numFmtId="0" fontId="4" fillId="0" borderId="0" xfId="0" applyFont="1" applyFill="1" applyAlignment="1">
      <alignment horizontal="left" vertical="center"/>
    </xf>
    <xf numFmtId="0" fontId="7" fillId="0" borderId="0" xfId="0" applyFont="1" applyFill="1" applyAlignment="1">
      <alignment vertical="center" wrapText="1"/>
    </xf>
    <xf numFmtId="0" fontId="6" fillId="0" borderId="0" xfId="0" applyFont="1" applyFill="1" applyAlignment="1">
      <alignment vertical="center"/>
    </xf>
    <xf numFmtId="0" fontId="6"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wrapText="1"/>
    </xf>
    <xf numFmtId="164" fontId="3" fillId="2" borderId="1" xfId="0" applyNumberFormat="1" applyFont="1" applyFill="1" applyBorder="1" applyAlignment="1" applyProtection="1">
      <alignment horizontal="left" vertical="center"/>
      <protection locked="0"/>
    </xf>
    <xf numFmtId="164" fontId="3" fillId="0" borderId="0" xfId="0" applyNumberFormat="1" applyFont="1" applyFill="1" applyAlignment="1">
      <alignment horizontal="left"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left" vertical="center"/>
    </xf>
    <xf numFmtId="0" fontId="4" fillId="2" borderId="1" xfId="0" applyFont="1" applyFill="1" applyBorder="1" applyAlignment="1">
      <alignment horizontal="center" vertical="center"/>
    </xf>
    <xf numFmtId="0" fontId="4" fillId="3" borderId="0" xfId="0" applyFont="1" applyFill="1" applyAlignment="1">
      <alignment vertical="center"/>
    </xf>
    <xf numFmtId="0" fontId="4" fillId="3" borderId="0" xfId="0" applyFont="1" applyFill="1" applyAlignment="1">
      <alignment horizontal="left" vertical="center"/>
    </xf>
    <xf numFmtId="3" fontId="3" fillId="0" borderId="1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6" borderId="10" xfId="0" applyFont="1" applyFill="1" applyBorder="1" applyAlignment="1">
      <alignment horizontal="center" vertical="center"/>
    </xf>
    <xf numFmtId="3" fontId="3" fillId="6" borderId="10" xfId="0" applyNumberFormat="1" applyFont="1" applyFill="1" applyBorder="1" applyAlignment="1">
      <alignment horizontal="center"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6" borderId="3" xfId="0" applyFont="1" applyFill="1" applyBorder="1" applyAlignment="1">
      <alignment horizontal="center" vertical="center"/>
    </xf>
    <xf numFmtId="3" fontId="3" fillId="6" borderId="3" xfId="0" applyNumberFormat="1" applyFont="1" applyFill="1" applyBorder="1" applyAlignment="1">
      <alignment horizontal="center" vertical="center"/>
    </xf>
    <xf numFmtId="0" fontId="4" fillId="9" borderId="0" xfId="0" applyFont="1" applyFill="1" applyAlignment="1">
      <alignment horizontal="center" vertical="center"/>
    </xf>
    <xf numFmtId="0" fontId="7" fillId="4" borderId="0" xfId="0" applyFont="1" applyFill="1" applyAlignment="1">
      <alignment horizontal="center" vertical="center" wrapText="1"/>
    </xf>
    <xf numFmtId="0" fontId="7" fillId="8" borderId="0" xfId="0" applyFont="1" applyFill="1" applyAlignment="1">
      <alignment horizontal="center" vertical="center" wrapText="1"/>
    </xf>
    <xf numFmtId="0" fontId="7" fillId="0" borderId="0" xfId="0" applyFont="1" applyAlignment="1">
      <alignment horizontal="left" vertical="center"/>
    </xf>
    <xf numFmtId="0" fontId="4" fillId="6" borderId="1" xfId="0" applyFont="1" applyFill="1" applyBorder="1" applyAlignment="1">
      <alignment horizontal="center" vertical="center"/>
    </xf>
    <xf numFmtId="0" fontId="4" fillId="7" borderId="1" xfId="0" applyFont="1" applyFill="1" applyBorder="1" applyAlignment="1">
      <alignment horizontal="center" vertical="center"/>
    </xf>
    <xf numFmtId="3" fontId="4" fillId="6" borderId="1" xfId="0" applyNumberFormat="1" applyFont="1" applyFill="1" applyBorder="1" applyAlignment="1">
      <alignment horizontal="center" vertical="center"/>
    </xf>
    <xf numFmtId="3" fontId="4" fillId="7" borderId="1" xfId="0" applyNumberFormat="1"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left" vertical="center" wrapText="1"/>
    </xf>
    <xf numFmtId="0" fontId="3" fillId="0" borderId="0" xfId="0" applyFont="1" applyAlignment="1">
      <alignment horizontal="left" vertical="center"/>
    </xf>
    <xf numFmtId="0" fontId="14" fillId="0" borderId="0" xfId="0" applyFont="1" applyAlignment="1">
      <alignment vertical="center"/>
    </xf>
    <xf numFmtId="0" fontId="14" fillId="0" borderId="0" xfId="0" applyFont="1" applyFill="1" applyAlignment="1">
      <alignment vertical="center" wrapText="1"/>
    </xf>
    <xf numFmtId="0" fontId="14" fillId="0" borderId="0" xfId="0" applyFont="1" applyFill="1" applyAlignment="1">
      <alignment horizontal="left" vertical="center"/>
    </xf>
    <xf numFmtId="0" fontId="3" fillId="0" borderId="0" xfId="0" applyFont="1" applyAlignment="1">
      <alignment vertical="center" wrapText="1"/>
    </xf>
    <xf numFmtId="0" fontId="15" fillId="0" borderId="0" xfId="1" applyFont="1" applyFill="1" applyAlignment="1" applyProtection="1">
      <alignment vertical="center"/>
    </xf>
    <xf numFmtId="0" fontId="4" fillId="0" borderId="0" xfId="0" applyFont="1" applyAlignment="1">
      <alignment horizontal="right" vertical="center"/>
    </xf>
    <xf numFmtId="165" fontId="3" fillId="0" borderId="1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5" fontId="3" fillId="0" borderId="3" xfId="0" applyNumberFormat="1" applyFont="1" applyFill="1" applyBorder="1" applyAlignment="1">
      <alignment horizontal="center" vertical="center"/>
    </xf>
    <xf numFmtId="165" fontId="3" fillId="6" borderId="10" xfId="0" applyNumberFormat="1" applyFont="1" applyFill="1" applyBorder="1" applyAlignment="1">
      <alignment horizontal="center" vertical="center"/>
    </xf>
    <xf numFmtId="165" fontId="3" fillId="6" borderId="0" xfId="0" applyNumberFormat="1" applyFont="1" applyFill="1" applyBorder="1" applyAlignment="1">
      <alignment horizontal="center" vertical="center"/>
    </xf>
    <xf numFmtId="165" fontId="3" fillId="6" borderId="3" xfId="0" applyNumberFormat="1" applyFont="1" applyFill="1" applyBorder="1" applyAlignment="1">
      <alignment horizontal="center" vertical="center"/>
    </xf>
    <xf numFmtId="0" fontId="4" fillId="0" borderId="0" xfId="0" applyFont="1" applyFill="1" applyAlignment="1">
      <alignment horizontal="right" vertical="center"/>
    </xf>
    <xf numFmtId="4" fontId="3" fillId="0" borderId="1" xfId="0" applyNumberFormat="1" applyFont="1" applyFill="1" applyBorder="1" applyAlignment="1">
      <alignment horizontal="center" vertical="center"/>
    </xf>
    <xf numFmtId="0" fontId="11" fillId="0" borderId="0" xfId="0" applyFont="1" applyAlignment="1">
      <alignment vertical="center"/>
    </xf>
    <xf numFmtId="0" fontId="4" fillId="0" borderId="2" xfId="0" applyFont="1" applyBorder="1" applyAlignment="1">
      <alignment vertical="center"/>
    </xf>
    <xf numFmtId="0" fontId="3" fillId="0" borderId="2" xfId="0" applyFont="1" applyBorder="1" applyAlignment="1">
      <alignment vertical="center"/>
    </xf>
    <xf numFmtId="0" fontId="6" fillId="3" borderId="0" xfId="0" applyFont="1" applyFill="1" applyAlignment="1">
      <alignment vertical="center"/>
    </xf>
    <xf numFmtId="0" fontId="6" fillId="3" borderId="0" xfId="0" applyFont="1" applyFill="1" applyAlignment="1">
      <alignment horizontal="left" vertical="center"/>
    </xf>
    <xf numFmtId="0" fontId="3" fillId="0" borderId="0" xfId="2" applyFont="1" applyAlignment="1">
      <alignment vertical="center"/>
    </xf>
    <xf numFmtId="0" fontId="4" fillId="0" borderId="2" xfId="2" applyFont="1" applyBorder="1" applyAlignment="1">
      <alignment vertical="center"/>
    </xf>
    <xf numFmtId="0" fontId="3" fillId="0" borderId="2" xfId="2" applyFont="1" applyBorder="1" applyAlignment="1">
      <alignment vertical="center"/>
    </xf>
    <xf numFmtId="0" fontId="3" fillId="10" borderId="1" xfId="2" applyFont="1" applyFill="1" applyBorder="1" applyAlignment="1">
      <alignment vertical="center"/>
    </xf>
    <xf numFmtId="0" fontId="17" fillId="11" borderId="1" xfId="2" applyFont="1" applyFill="1" applyBorder="1" applyAlignment="1">
      <alignment vertical="center"/>
    </xf>
    <xf numFmtId="164" fontId="3" fillId="2"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4" fillId="0" borderId="0" xfId="0" applyFont="1" applyAlignment="1">
      <alignment horizontal="left" vertical="top"/>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2" applyFont="1" applyFill="1" applyBorder="1" applyAlignment="1">
      <alignment vertical="center"/>
    </xf>
    <xf numFmtId="0" fontId="11" fillId="0" borderId="0" xfId="0" applyFont="1" applyFill="1" applyBorder="1" applyAlignment="1">
      <alignment horizontal="center" vertical="center" wrapText="1"/>
    </xf>
    <xf numFmtId="0" fontId="18" fillId="0" borderId="0" xfId="0" applyFont="1" applyFill="1" applyAlignment="1">
      <alignment vertical="center"/>
    </xf>
    <xf numFmtId="166" fontId="3" fillId="2" borderId="1" xfId="0" applyNumberFormat="1" applyFont="1" applyFill="1" applyBorder="1" applyAlignment="1">
      <alignment horizontal="center" vertical="center"/>
    </xf>
    <xf numFmtId="166" fontId="3" fillId="0" borderId="1" xfId="0" applyNumberFormat="1" applyFont="1" applyFill="1" applyBorder="1" applyAlignment="1">
      <alignment horizontal="center" vertical="center"/>
    </xf>
    <xf numFmtId="0" fontId="3" fillId="2" borderId="1" xfId="0" applyFont="1" applyFill="1" applyBorder="1" applyAlignment="1">
      <alignment horizontal="left" vertical="center"/>
    </xf>
    <xf numFmtId="0" fontId="4" fillId="0" borderId="2" xfId="0" applyFont="1" applyFill="1" applyBorder="1" applyAlignment="1">
      <alignment horizontal="right" vertical="center"/>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14" fillId="0" borderId="0" xfId="0" applyFont="1" applyFill="1" applyAlignment="1">
      <alignment horizontal="left" vertical="center" wrapText="1"/>
    </xf>
    <xf numFmtId="0" fontId="10" fillId="0" borderId="0" xfId="0" applyFont="1" applyFill="1" applyAlignment="1">
      <alignment horizontal="left" vertical="center" wrapText="1"/>
    </xf>
    <xf numFmtId="0" fontId="9" fillId="5" borderId="0" xfId="0" applyFont="1" applyFill="1" applyAlignment="1">
      <alignment horizontal="center" vertical="center"/>
    </xf>
    <xf numFmtId="0" fontId="3" fillId="2" borderId="5" xfId="0" applyFont="1" applyFill="1" applyBorder="1" applyAlignment="1">
      <alignment horizontal="left" vertical="center"/>
    </xf>
    <xf numFmtId="0" fontId="3" fillId="2" borderId="2" xfId="0" applyFont="1" applyFill="1" applyBorder="1" applyAlignment="1">
      <alignment horizontal="left" vertical="center"/>
    </xf>
    <xf numFmtId="0" fontId="3" fillId="2" borderId="6" xfId="0" applyFont="1" applyFill="1" applyBorder="1" applyAlignment="1">
      <alignment horizontal="left" vertical="center"/>
    </xf>
    <xf numFmtId="0" fontId="3" fillId="2" borderId="1" xfId="0" applyFont="1" applyFill="1" applyBorder="1" applyAlignment="1">
      <alignment horizontal="left" vertical="center"/>
    </xf>
    <xf numFmtId="0" fontId="11" fillId="6" borderId="8"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3" fillId="2" borderId="5"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6" xfId="0" applyFont="1" applyFill="1" applyBorder="1" applyAlignment="1">
      <alignment horizontal="left" vertical="top" wrapText="1"/>
    </xf>
    <xf numFmtId="14" fontId="3" fillId="2"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13" fillId="5" borderId="0" xfId="0" applyFont="1" applyFill="1" applyBorder="1" applyAlignment="1">
      <alignment horizontal="center" vertical="center" wrapText="1"/>
    </xf>
    <xf numFmtId="0" fontId="13" fillId="5" borderId="0" xfId="0" applyFont="1" applyFill="1" applyBorder="1" applyAlignment="1">
      <alignment horizontal="center" vertical="center" textRotation="90"/>
    </xf>
    <xf numFmtId="0" fontId="3" fillId="0" borderId="0" xfId="0" applyFont="1" applyFill="1" applyAlignment="1">
      <alignment horizontal="left" vertical="center"/>
    </xf>
    <xf numFmtId="0" fontId="7" fillId="4" borderId="0" xfId="0" applyFont="1" applyFill="1" applyAlignment="1">
      <alignment horizontal="center" vertical="center" wrapText="1"/>
    </xf>
    <xf numFmtId="0" fontId="12" fillId="0" borderId="0" xfId="0" applyFont="1" applyFill="1" applyAlignment="1">
      <alignment horizontal="right" vertical="center" wrapText="1"/>
    </xf>
    <xf numFmtId="0" fontId="14" fillId="0" borderId="0" xfId="2" applyFont="1" applyAlignment="1">
      <alignment vertical="center"/>
    </xf>
  </cellXfs>
  <cellStyles count="3">
    <cellStyle name="Hyperlink" xfId="1" builtinId="8"/>
    <cellStyle name="Normal" xfId="0" builtinId="0"/>
    <cellStyle name="Normal 2" xfId="2" xr:uid="{B7F56C8A-5158-4621-BF69-615BFA788C9B}"/>
  </cellStyles>
  <dxfs count="35">
    <dxf>
      <font>
        <strike/>
        <color theme="0" tint="-0.499984740745262"/>
      </font>
      <fill>
        <patternFill patternType="lightUp">
          <fgColor theme="0" tint="-0.14996795556505021"/>
          <bgColor theme="0" tint="-4.9989318521683403E-2"/>
        </patternFill>
      </fill>
    </dxf>
    <dxf>
      <font>
        <strike/>
        <color theme="0" tint="-0.499984740745262"/>
      </font>
      <fill>
        <patternFill patternType="lightUp">
          <fgColor theme="0" tint="-0.14996795556505021"/>
          <bgColor theme="0" tint="-4.9989318521683403E-2"/>
        </patternFill>
      </fill>
    </dxf>
    <dxf>
      <font>
        <b/>
        <i val="0"/>
      </font>
      <fill>
        <patternFill>
          <bgColor theme="9" tint="0.59996337778862885"/>
        </patternFill>
      </fill>
    </dxf>
    <dxf>
      <font>
        <b/>
        <i val="0"/>
      </font>
      <fill>
        <patternFill>
          <bgColor theme="9" tint="0.59996337778862885"/>
        </patternFill>
      </fill>
    </dxf>
    <dxf>
      <font>
        <b val="0"/>
        <i/>
      </font>
    </dxf>
    <dxf>
      <font>
        <strike/>
        <color theme="0" tint="-0.499984740745262"/>
      </font>
      <fill>
        <patternFill patternType="lightUp">
          <fgColor theme="0" tint="-0.14996795556505021"/>
          <bgColor theme="0" tint="-4.9989318521683403E-2"/>
        </patternFill>
      </fill>
    </dxf>
    <dxf>
      <font>
        <strike/>
        <color theme="0" tint="-0.499984740745262"/>
      </font>
      <fill>
        <patternFill patternType="lightUp">
          <fgColor theme="0" tint="-0.14996795556505021"/>
          <bgColor theme="0" tint="-4.9989318521683403E-2"/>
        </patternFill>
      </fill>
    </dxf>
    <dxf>
      <font>
        <b/>
        <i val="0"/>
      </font>
      <fill>
        <patternFill>
          <bgColor theme="9" tint="0.59996337778862885"/>
        </patternFill>
      </fill>
    </dxf>
    <dxf>
      <font>
        <b/>
        <i val="0"/>
      </font>
      <fill>
        <patternFill>
          <bgColor theme="9" tint="0.59996337778862885"/>
        </patternFill>
      </fill>
    </dxf>
    <dxf>
      <fill>
        <patternFill>
          <bgColor rgb="FFCAF5A7"/>
        </patternFill>
      </fill>
    </dxf>
    <dxf>
      <fill>
        <patternFill>
          <bgColor rgb="FFCAF5A7"/>
        </patternFill>
      </fill>
    </dxf>
    <dxf>
      <font>
        <b val="0"/>
        <i/>
      </font>
    </dxf>
    <dxf>
      <font>
        <b val="0"/>
        <i/>
        <color theme="0" tint="-0.499984740745262"/>
      </font>
      <fill>
        <patternFill patternType="none">
          <bgColor auto="1"/>
        </patternFill>
      </fill>
    </dxf>
    <dxf>
      <fill>
        <patternFill>
          <bgColor theme="8" tint="0.79998168889431442"/>
        </patternFill>
      </fill>
    </dxf>
    <dxf>
      <font>
        <b/>
        <i val="0"/>
        <strike/>
        <color theme="0" tint="-0.499984740745262"/>
      </font>
    </dxf>
    <dxf>
      <font>
        <strike/>
        <color theme="0" tint="-0.499984740745262"/>
      </font>
      <fill>
        <patternFill patternType="lightUp">
          <fgColor theme="0" tint="-0.14996795556505021"/>
          <bgColor theme="0" tint="-4.9989318521683403E-2"/>
        </patternFill>
      </fill>
    </dxf>
    <dxf>
      <font>
        <strike/>
        <color theme="0" tint="-0.499984740745262"/>
      </font>
      <fill>
        <patternFill patternType="lightUp">
          <fgColor theme="0" tint="-0.14996795556505021"/>
          <bgColor theme="0" tint="-4.9989318521683403E-2"/>
        </patternFill>
      </fill>
    </dxf>
    <dxf>
      <font>
        <b val="0"/>
        <i val="0"/>
        <color auto="1"/>
      </font>
      <fill>
        <patternFill patternType="solid">
          <bgColor rgb="FFCAF5B0"/>
        </patternFill>
      </fill>
    </dxf>
    <dxf>
      <font>
        <b/>
        <i val="0"/>
        <u val="none"/>
        <color rgb="FFC00000"/>
      </font>
      <fill>
        <patternFill>
          <bgColor rgb="FFFFDDDD"/>
        </patternFill>
      </fill>
      <border>
        <left style="thin">
          <color auto="1"/>
        </left>
        <right style="thin">
          <color auto="1"/>
        </right>
        <top style="thin">
          <color auto="1"/>
        </top>
        <bottom style="thin">
          <color auto="1"/>
        </bottom>
        <vertical/>
        <horizontal/>
      </border>
    </dxf>
    <dxf>
      <font>
        <b/>
        <i val="0"/>
        <u val="none"/>
        <color rgb="FFC00000"/>
      </font>
      <fill>
        <patternFill>
          <bgColor rgb="FFFFDDDD"/>
        </patternFill>
      </fill>
      <border>
        <left style="thin">
          <color auto="1"/>
        </left>
        <right style="thin">
          <color auto="1"/>
        </right>
        <top style="thin">
          <color auto="1"/>
        </top>
        <bottom style="thin">
          <color auto="1"/>
        </bottom>
        <vertical/>
        <horizontal/>
      </border>
    </dxf>
    <dxf>
      <font>
        <b/>
        <i val="0"/>
        <u val="none"/>
        <color rgb="FFC00000"/>
      </font>
      <fill>
        <patternFill>
          <bgColor rgb="FFFFDDDD"/>
        </patternFill>
      </fill>
      <border>
        <left style="thin">
          <color auto="1"/>
        </left>
        <right style="thin">
          <color auto="1"/>
        </right>
        <top style="thin">
          <color auto="1"/>
        </top>
        <bottom style="thin">
          <color auto="1"/>
        </bottom>
        <vertical/>
        <horizontal/>
      </border>
    </dxf>
    <dxf>
      <font>
        <b/>
        <i val="0"/>
        <u val="none"/>
        <color rgb="FFC00000"/>
      </font>
      <fill>
        <patternFill>
          <bgColor rgb="FFFFDDDD"/>
        </patternFill>
      </fill>
      <border>
        <left style="thin">
          <color auto="1"/>
        </left>
        <right style="thin">
          <color auto="1"/>
        </right>
        <top style="thin">
          <color auto="1"/>
        </top>
        <bottom style="thin">
          <color auto="1"/>
        </bottom>
        <vertical/>
        <horizontal/>
      </border>
    </dxf>
    <dxf>
      <font>
        <b/>
        <i val="0"/>
        <color rgb="FFC00000"/>
      </font>
      <fill>
        <patternFill>
          <bgColor rgb="FFFFDDDD"/>
        </patternFill>
      </fill>
    </dxf>
    <dxf>
      <font>
        <b/>
        <i val="0"/>
        <color rgb="FFC00000"/>
      </font>
      <fill>
        <patternFill>
          <bgColor rgb="FFFFDDDD"/>
        </patternFill>
      </fill>
    </dxf>
    <dxf>
      <font>
        <b val="0"/>
        <i/>
        <color auto="1"/>
      </font>
      <fill>
        <patternFill patternType="lightUp">
          <fgColor theme="0" tint="-0.14996795556505021"/>
          <bgColor theme="0" tint="-4.9989318521683403E-2"/>
        </patternFill>
      </fill>
    </dxf>
    <dxf>
      <font>
        <b val="0"/>
        <i/>
        <strike val="0"/>
        <color theme="0" tint="-0.499984740745262"/>
      </font>
      <fill>
        <patternFill patternType="lightUp">
          <fgColor theme="0" tint="-0.14996795556505021"/>
          <bgColor theme="0" tint="-4.9989318521683403E-2"/>
        </patternFill>
      </fill>
    </dxf>
    <dxf>
      <font>
        <b val="0"/>
        <i/>
        <strike val="0"/>
        <color theme="0" tint="-0.499984740745262"/>
      </font>
      <fill>
        <patternFill patternType="lightUp">
          <fgColor theme="0" tint="-0.14996795556505021"/>
          <bgColor theme="0" tint="-4.9989318521683403E-2"/>
        </patternFill>
      </fill>
    </dxf>
    <dxf>
      <font>
        <b/>
        <i val="0"/>
        <color rgb="FFC00000"/>
      </font>
      <fill>
        <patternFill>
          <bgColor rgb="FFFFDDDD"/>
        </patternFill>
      </fill>
    </dxf>
    <dxf>
      <font>
        <b val="0"/>
        <i/>
        <color theme="0" tint="-0.499984740745262"/>
      </font>
      <fill>
        <patternFill patternType="none">
          <bgColor auto="1"/>
        </patternFill>
      </fill>
    </dxf>
    <dxf>
      <font>
        <b val="0"/>
        <i/>
        <color theme="0" tint="-0.499984740745262"/>
      </font>
      <fill>
        <patternFill patternType="none">
          <bgColor auto="1"/>
        </patternFill>
      </fill>
    </dxf>
    <dxf>
      <font>
        <b val="0"/>
        <i/>
        <color auto="1"/>
      </font>
      <fill>
        <patternFill patternType="lightUp">
          <fgColor theme="0" tint="-0.14996795556505021"/>
          <bgColor theme="0" tint="-4.9989318521683403E-2"/>
        </patternFill>
      </fill>
    </dxf>
    <dxf>
      <font>
        <b/>
        <i val="0"/>
        <color rgb="FFC00000"/>
      </font>
      <fill>
        <patternFill>
          <bgColor rgb="FFFFDDDD"/>
        </patternFill>
      </fill>
    </dxf>
    <dxf>
      <font>
        <b val="0"/>
        <i/>
        <strike val="0"/>
        <color theme="0" tint="-0.499984740745262"/>
      </font>
      <fill>
        <patternFill patternType="lightUp">
          <fgColor theme="0" tint="-0.14996795556505021"/>
          <bgColor theme="0" tint="-4.9989318521683403E-2"/>
        </patternFill>
      </fill>
    </dxf>
    <dxf>
      <fill>
        <patternFill>
          <bgColor rgb="FFCAF5B0"/>
        </patternFill>
      </fill>
    </dxf>
    <dxf>
      <font>
        <b val="0"/>
        <i/>
        <strike val="0"/>
        <color theme="0" tint="-0.499984740745262"/>
      </font>
      <fill>
        <patternFill patternType="lightUp">
          <fgColor theme="0" tint="-0.14996795556505021"/>
          <bgColor theme="0" tint="-4.9989318521683403E-2"/>
        </patternFill>
      </fill>
    </dxf>
  </dxfs>
  <tableStyles count="0" defaultTableStyle="TableStyleMedium2" defaultPivotStyle="PivotStyleLight16"/>
  <colors>
    <mruColors>
      <color rgb="FFCAF5A7"/>
      <color rgb="FFDDEBF7"/>
      <color rgb="FFFFC6A7"/>
      <color rgb="FFF6F0A2"/>
      <color rgb="FFF6E7B8"/>
      <color rgb="FFFFDDDD"/>
      <color rgb="FFCAF5B0"/>
      <color rgb="FF005172"/>
      <color rgb="FFE35100"/>
      <color rgb="FF80B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8</xdr:col>
      <xdr:colOff>21073</xdr:colOff>
      <xdr:row>5</xdr:row>
      <xdr:rowOff>59576</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417" t="9374" r="6125" b="10038"/>
        <a:stretch/>
      </xdr:blipFill>
      <xdr:spPr bwMode="auto">
        <a:xfrm>
          <a:off x="7258050" y="171450"/>
          <a:ext cx="1607938" cy="768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11</xdr:col>
      <xdr:colOff>1195</xdr:colOff>
      <xdr:row>5</xdr:row>
      <xdr:rowOff>54441</xdr:rowOff>
    </xdr:to>
    <xdr:pic>
      <xdr:nvPicPr>
        <xdr:cNvPr id="6" name="Picture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417" t="9374" r="6125" b="10038"/>
        <a:stretch/>
      </xdr:blipFill>
      <xdr:spPr bwMode="auto">
        <a:xfrm>
          <a:off x="4480891" y="173935"/>
          <a:ext cx="1627237" cy="782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745434</xdr:colOff>
      <xdr:row>1</xdr:row>
      <xdr:rowOff>0</xdr:rowOff>
    </xdr:from>
    <xdr:to>
      <xdr:col>9</xdr:col>
      <xdr:colOff>172562</xdr:colOff>
      <xdr:row>5</xdr:row>
      <xdr:rowOff>74816</xdr:rowOff>
    </xdr:to>
    <xdr:pic>
      <xdr:nvPicPr>
        <xdr:cNvPr id="14" name="Picture 13">
          <a:extLst>
            <a:ext uri="{FF2B5EF4-FFF2-40B4-BE49-F238E27FC236}">
              <a16:creationId xmlns:a16="http://schemas.microsoft.com/office/drawing/2014/main" id="{00000000-0008-0000-0200-00000E000000}"/>
            </a:ext>
            <a:ext uri="{C183D7F6-B498-43B3-948B-1728B52AA6E4}">
              <adec:decorative xmlns:adec="http://schemas.microsoft.com/office/drawing/2017/decorative" val="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417" t="9374" r="6125" b="10038"/>
        <a:stretch/>
      </xdr:blipFill>
      <xdr:spPr bwMode="auto">
        <a:xfrm>
          <a:off x="4265543" y="173935"/>
          <a:ext cx="1657717" cy="778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etworkrail.co.uk/industry-and-commercial/information-for-operators/cp7-access-charg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74093-1D94-4217-BA57-CB0462B008E7}">
  <sheetPr codeName="Sheet7">
    <tabColor rgb="FF005172"/>
  </sheetPr>
  <dimension ref="B4:Q62"/>
  <sheetViews>
    <sheetView showGridLines="0" zoomScale="115" zoomScaleNormal="115" workbookViewId="0">
      <selection activeCell="D64" sqref="D64"/>
    </sheetView>
  </sheetViews>
  <sheetFormatPr defaultColWidth="8.90625" defaultRowHeight="14" x14ac:dyDescent="0.25"/>
  <cols>
    <col min="1" max="1" width="2.81640625" style="2" customWidth="1"/>
    <col min="2" max="2" width="3.6328125" style="2" customWidth="1"/>
    <col min="3" max="3" width="24.1796875" style="2" customWidth="1"/>
    <col min="4" max="4" width="45.81640625" style="2" customWidth="1"/>
    <col min="5" max="5" width="27.54296875" style="2" customWidth="1"/>
    <col min="6" max="7" width="8.90625" style="2"/>
    <col min="8" max="8" width="5.453125" style="2" customWidth="1"/>
    <col min="9" max="16384" width="8.90625" style="2"/>
  </cols>
  <sheetData>
    <row r="4" spans="2:8" x14ac:dyDescent="0.25">
      <c r="B4" s="6" t="s">
        <v>249</v>
      </c>
    </row>
    <row r="5" spans="2:8" ht="13.75" customHeight="1" x14ac:dyDescent="0.25">
      <c r="B5" s="103" t="s">
        <v>250</v>
      </c>
      <c r="C5" s="103"/>
      <c r="D5" s="103"/>
      <c r="E5" s="103"/>
    </row>
    <row r="6" spans="2:8" x14ac:dyDescent="0.25">
      <c r="B6" s="103"/>
      <c r="C6" s="103"/>
      <c r="D6" s="103"/>
      <c r="E6" s="103"/>
    </row>
    <row r="7" spans="2:8" ht="7.25" customHeight="1" x14ac:dyDescent="0.25">
      <c r="B7" s="3"/>
      <c r="C7" s="3"/>
      <c r="D7" s="3"/>
    </row>
    <row r="8" spans="2:8" x14ac:dyDescent="0.25">
      <c r="B8" s="4" t="s">
        <v>200</v>
      </c>
      <c r="C8" s="5"/>
      <c r="D8" s="4"/>
      <c r="E8" s="5"/>
      <c r="F8" s="5"/>
      <c r="G8" s="5"/>
      <c r="H8" s="5"/>
    </row>
    <row r="9" spans="2:8" ht="7.25" customHeight="1" x14ac:dyDescent="0.25">
      <c r="B9" s="3"/>
      <c r="C9" s="3"/>
      <c r="D9" s="3"/>
    </row>
    <row r="10" spans="2:8" x14ac:dyDescent="0.25">
      <c r="B10" s="7" t="s">
        <v>199</v>
      </c>
      <c r="C10" s="125" t="s">
        <v>251</v>
      </c>
      <c r="D10" s="63"/>
      <c r="E10" s="66"/>
      <c r="F10" s="66"/>
      <c r="G10" s="66"/>
      <c r="H10" s="66"/>
    </row>
    <row r="11" spans="2:8" x14ac:dyDescent="0.25">
      <c r="B11" s="7" t="s">
        <v>199</v>
      </c>
      <c r="C11" s="63" t="s">
        <v>252</v>
      </c>
      <c r="D11" s="67"/>
      <c r="E11" s="67"/>
      <c r="F11" s="67"/>
      <c r="G11" s="67"/>
      <c r="H11" s="67"/>
    </row>
    <row r="12" spans="2:8" x14ac:dyDescent="0.25">
      <c r="B12" s="7" t="s">
        <v>199</v>
      </c>
      <c r="C12" s="63" t="s">
        <v>253</v>
      </c>
      <c r="D12" s="67"/>
      <c r="E12" s="67"/>
      <c r="F12" s="67"/>
      <c r="G12" s="67"/>
      <c r="H12" s="67"/>
    </row>
    <row r="13" spans="2:8" x14ac:dyDescent="0.25">
      <c r="B13" s="7" t="s">
        <v>199</v>
      </c>
      <c r="C13" s="63" t="s">
        <v>254</v>
      </c>
      <c r="D13" s="67"/>
      <c r="E13" s="67"/>
      <c r="F13" s="67"/>
      <c r="G13" s="67"/>
      <c r="H13" s="67"/>
    </row>
    <row r="14" spans="2:8" x14ac:dyDescent="0.25">
      <c r="B14" s="7" t="s">
        <v>199</v>
      </c>
      <c r="C14" s="63" t="s">
        <v>255</v>
      </c>
      <c r="D14" s="67"/>
      <c r="E14" s="67"/>
      <c r="F14" s="67"/>
      <c r="G14" s="67"/>
      <c r="H14" s="67"/>
    </row>
    <row r="15" spans="2:8" x14ac:dyDescent="0.25">
      <c r="B15" s="7" t="s">
        <v>199</v>
      </c>
      <c r="C15" s="63" t="s">
        <v>256</v>
      </c>
      <c r="D15" s="67"/>
      <c r="E15" s="67"/>
      <c r="F15" s="67"/>
      <c r="G15" s="67"/>
      <c r="H15" s="67"/>
    </row>
    <row r="16" spans="2:8" x14ac:dyDescent="0.25">
      <c r="B16" s="7" t="s">
        <v>199</v>
      </c>
      <c r="C16" s="105" t="s">
        <v>257</v>
      </c>
      <c r="D16" s="105"/>
      <c r="E16" s="105"/>
      <c r="F16" s="105"/>
      <c r="G16" s="105"/>
      <c r="H16" s="105"/>
    </row>
    <row r="17" spans="2:13" x14ac:dyDescent="0.25">
      <c r="B17" s="7"/>
      <c r="C17" s="105"/>
      <c r="D17" s="105"/>
      <c r="E17" s="105"/>
      <c r="F17" s="105"/>
      <c r="G17" s="105"/>
      <c r="H17" s="105"/>
    </row>
    <row r="18" spans="2:13" x14ac:dyDescent="0.25">
      <c r="B18" s="7"/>
      <c r="C18" s="68"/>
      <c r="D18" s="64"/>
      <c r="E18" s="64"/>
      <c r="F18" s="64"/>
      <c r="G18" s="64"/>
      <c r="H18" s="64"/>
    </row>
    <row r="19" spans="2:13" ht="7.25" customHeight="1" x14ac:dyDescent="0.25">
      <c r="B19" s="7"/>
    </row>
    <row r="20" spans="2:13" x14ac:dyDescent="0.25">
      <c r="B20" s="4" t="s">
        <v>201</v>
      </c>
      <c r="C20" s="5"/>
      <c r="D20" s="4"/>
      <c r="E20" s="5"/>
      <c r="F20" s="5"/>
      <c r="G20" s="5"/>
      <c r="H20" s="5"/>
    </row>
    <row r="21" spans="2:13" ht="7.25" customHeight="1" x14ac:dyDescent="0.25">
      <c r="B21" s="36"/>
      <c r="C21" s="36"/>
      <c r="D21" s="36"/>
      <c r="E21" s="36"/>
      <c r="F21" s="36"/>
      <c r="G21" s="36"/>
      <c r="H21" s="36"/>
    </row>
    <row r="22" spans="2:13" x14ac:dyDescent="0.25">
      <c r="B22" s="7" t="s">
        <v>199</v>
      </c>
      <c r="C22" s="85" t="s">
        <v>258</v>
      </c>
      <c r="D22" s="3"/>
      <c r="F22" s="70" t="s">
        <v>202</v>
      </c>
      <c r="G22" s="3"/>
      <c r="H22" s="3"/>
    </row>
    <row r="23" spans="2:13" ht="7.25" customHeight="1" x14ac:dyDescent="0.25">
      <c r="B23" s="36"/>
      <c r="C23" s="36"/>
      <c r="D23" s="36"/>
      <c r="E23" s="36"/>
      <c r="F23" s="36"/>
      <c r="G23" s="36"/>
      <c r="H23" s="36"/>
    </row>
    <row r="24" spans="2:13" x14ac:dyDescent="0.25">
      <c r="B24" s="4" t="s">
        <v>50</v>
      </c>
      <c r="C24" s="5"/>
      <c r="D24" s="4"/>
      <c r="E24" s="5"/>
      <c r="F24" s="5"/>
      <c r="G24" s="5"/>
      <c r="H24" s="5"/>
    </row>
    <row r="25" spans="2:13" ht="7.25" customHeight="1" x14ac:dyDescent="0.25"/>
    <row r="26" spans="2:13" x14ac:dyDescent="0.25">
      <c r="B26" s="7" t="s">
        <v>199</v>
      </c>
      <c r="C26" s="96" t="s">
        <v>259</v>
      </c>
      <c r="D26" s="2" t="s">
        <v>235</v>
      </c>
    </row>
    <row r="27" spans="2:13" ht="7.25" customHeight="1" x14ac:dyDescent="0.25"/>
    <row r="28" spans="2:13" x14ac:dyDescent="0.25">
      <c r="B28" s="7" t="s">
        <v>199</v>
      </c>
      <c r="C28" s="88" t="s">
        <v>260</v>
      </c>
      <c r="D28" s="104" t="s">
        <v>219</v>
      </c>
      <c r="E28" s="104"/>
      <c r="F28" s="104"/>
      <c r="G28" s="104"/>
      <c r="H28" s="104"/>
    </row>
    <row r="29" spans="2:13" x14ac:dyDescent="0.25">
      <c r="D29" s="104"/>
      <c r="E29" s="104"/>
      <c r="F29" s="104"/>
      <c r="G29" s="104"/>
      <c r="H29" s="104"/>
    </row>
    <row r="30" spans="2:13" ht="7.25" customHeight="1" x14ac:dyDescent="0.25"/>
    <row r="31" spans="2:13" x14ac:dyDescent="0.25">
      <c r="B31" s="7" t="s">
        <v>199</v>
      </c>
      <c r="C31" s="89" t="s">
        <v>261</v>
      </c>
      <c r="D31" s="104" t="s">
        <v>262</v>
      </c>
      <c r="E31" s="104"/>
      <c r="F31" s="104"/>
      <c r="G31" s="104"/>
      <c r="H31" s="104"/>
      <c r="I31" s="3"/>
      <c r="J31" s="3"/>
      <c r="K31" s="3"/>
      <c r="L31" s="3"/>
      <c r="M31" s="3"/>
    </row>
    <row r="32" spans="2:13" x14ac:dyDescent="0.25">
      <c r="D32" s="104"/>
      <c r="E32" s="104"/>
      <c r="F32" s="104"/>
      <c r="G32" s="104"/>
      <c r="H32" s="104"/>
    </row>
    <row r="33" spans="2:17" ht="7.25" customHeight="1" x14ac:dyDescent="0.25"/>
    <row r="34" spans="2:17" x14ac:dyDescent="0.25">
      <c r="B34" s="7" t="s">
        <v>199</v>
      </c>
      <c r="C34" s="2" t="s">
        <v>263</v>
      </c>
    </row>
    <row r="35" spans="2:17" x14ac:dyDescent="0.25">
      <c r="B35" s="71"/>
      <c r="C35" s="3" t="s">
        <v>226</v>
      </c>
    </row>
    <row r="36" spans="2:17" x14ac:dyDescent="0.25">
      <c r="B36" s="71"/>
      <c r="C36" s="103" t="s">
        <v>264</v>
      </c>
      <c r="D36" s="103"/>
      <c r="E36" s="103"/>
      <c r="F36" s="103"/>
      <c r="G36" s="103"/>
      <c r="H36" s="103"/>
    </row>
    <row r="37" spans="2:17" x14ac:dyDescent="0.25">
      <c r="B37" s="36"/>
      <c r="C37" s="103"/>
      <c r="D37" s="103"/>
      <c r="E37" s="103"/>
      <c r="F37" s="103"/>
      <c r="G37" s="103"/>
      <c r="H37" s="103"/>
    </row>
    <row r="38" spans="2:17" ht="7.25" customHeight="1" x14ac:dyDescent="0.25">
      <c r="B38" s="36"/>
      <c r="C38" s="36"/>
      <c r="D38" s="36"/>
      <c r="E38" s="36"/>
      <c r="F38" s="36"/>
      <c r="G38" s="36"/>
      <c r="H38" s="36"/>
    </row>
    <row r="39" spans="2:17" x14ac:dyDescent="0.25">
      <c r="B39" s="4" t="s">
        <v>51</v>
      </c>
      <c r="C39" s="5"/>
      <c r="D39" s="4"/>
      <c r="E39" s="5"/>
      <c r="F39" s="5"/>
      <c r="G39" s="5"/>
      <c r="H39" s="5"/>
    </row>
    <row r="40" spans="2:17" ht="7.25" customHeight="1" x14ac:dyDescent="0.25"/>
    <row r="41" spans="2:17" x14ac:dyDescent="0.25">
      <c r="C41" s="6" t="s">
        <v>31</v>
      </c>
      <c r="D41" s="6" t="s">
        <v>32</v>
      </c>
    </row>
    <row r="42" spans="2:17" x14ac:dyDescent="0.25">
      <c r="B42" s="7">
        <v>1</v>
      </c>
      <c r="C42" s="2" t="s">
        <v>223</v>
      </c>
      <c r="D42" s="2" t="s">
        <v>234</v>
      </c>
    </row>
    <row r="43" spans="2:17" x14ac:dyDescent="0.25">
      <c r="B43" s="7">
        <v>2</v>
      </c>
      <c r="C43" s="2" t="s">
        <v>34</v>
      </c>
      <c r="D43" s="2" t="s">
        <v>33</v>
      </c>
      <c r="K43" s="3"/>
      <c r="L43" s="3"/>
      <c r="M43" s="3"/>
      <c r="N43" s="3"/>
      <c r="O43" s="3"/>
      <c r="P43" s="3"/>
      <c r="Q43" s="3"/>
    </row>
    <row r="44" spans="2:17" x14ac:dyDescent="0.25">
      <c r="B44" s="7">
        <v>3</v>
      </c>
      <c r="C44" s="2" t="s">
        <v>41</v>
      </c>
      <c r="D44" s="2" t="s">
        <v>265</v>
      </c>
      <c r="I44" s="3"/>
      <c r="J44" s="3"/>
      <c r="K44" s="3"/>
      <c r="L44" s="3"/>
      <c r="M44" s="3"/>
      <c r="N44" s="3"/>
      <c r="O44" s="3"/>
      <c r="P44" s="3"/>
      <c r="Q44" s="3"/>
    </row>
    <row r="45" spans="2:17" x14ac:dyDescent="0.25">
      <c r="B45" s="7">
        <v>4</v>
      </c>
      <c r="C45" s="2" t="s">
        <v>224</v>
      </c>
      <c r="D45" s="2" t="s">
        <v>228</v>
      </c>
      <c r="I45" s="3"/>
      <c r="J45" s="3"/>
    </row>
    <row r="46" spans="2:17" x14ac:dyDescent="0.25">
      <c r="B46" s="7">
        <v>5</v>
      </c>
      <c r="C46" s="2" t="s">
        <v>40</v>
      </c>
      <c r="D46" s="2" t="s">
        <v>266</v>
      </c>
      <c r="I46" s="3"/>
      <c r="J46" s="3"/>
    </row>
    <row r="47" spans="2:17" x14ac:dyDescent="0.25">
      <c r="B47" s="7">
        <v>6</v>
      </c>
      <c r="C47" s="2" t="s">
        <v>42</v>
      </c>
      <c r="D47" s="104" t="s">
        <v>267</v>
      </c>
      <c r="E47" s="104"/>
      <c r="F47" s="104"/>
      <c r="G47" s="104"/>
      <c r="H47" s="104"/>
      <c r="I47" s="3"/>
      <c r="J47" s="3"/>
    </row>
    <row r="48" spans="2:17" x14ac:dyDescent="0.25">
      <c r="B48" s="7"/>
      <c r="D48" s="104"/>
      <c r="E48" s="104"/>
      <c r="F48" s="104"/>
      <c r="G48" s="104"/>
      <c r="H48" s="104"/>
      <c r="I48" s="3"/>
      <c r="J48" s="3"/>
    </row>
    <row r="49" spans="2:10" x14ac:dyDescent="0.25">
      <c r="B49" s="7"/>
      <c r="D49" s="104"/>
      <c r="E49" s="104"/>
      <c r="F49" s="104"/>
      <c r="G49" s="104"/>
      <c r="H49" s="104"/>
      <c r="I49" s="3"/>
      <c r="J49" s="3"/>
    </row>
    <row r="50" spans="2:10" x14ac:dyDescent="0.25">
      <c r="B50" s="7"/>
      <c r="D50" s="104"/>
      <c r="E50" s="104"/>
      <c r="F50" s="104"/>
      <c r="G50" s="104"/>
      <c r="H50" s="104"/>
      <c r="I50" s="3"/>
      <c r="J50" s="3"/>
    </row>
    <row r="51" spans="2:10" x14ac:dyDescent="0.25">
      <c r="B51" s="7" t="s">
        <v>239</v>
      </c>
      <c r="C51" s="2" t="s">
        <v>227</v>
      </c>
      <c r="D51" s="3" t="s">
        <v>229</v>
      </c>
      <c r="I51" s="3"/>
      <c r="J51" s="3"/>
    </row>
    <row r="52" spans="2:10" x14ac:dyDescent="0.25">
      <c r="B52" s="7"/>
      <c r="C52" s="2" t="s">
        <v>230</v>
      </c>
      <c r="D52" s="3" t="s">
        <v>268</v>
      </c>
      <c r="I52" s="3"/>
      <c r="J52" s="3"/>
    </row>
    <row r="53" spans="2:10" x14ac:dyDescent="0.25">
      <c r="B53" s="7" t="s">
        <v>240</v>
      </c>
      <c r="C53" s="2" t="s">
        <v>246</v>
      </c>
      <c r="D53" s="103" t="s">
        <v>231</v>
      </c>
      <c r="E53" s="103"/>
      <c r="F53" s="103"/>
      <c r="G53" s="103"/>
      <c r="H53" s="103"/>
      <c r="I53" s="3"/>
      <c r="J53" s="3"/>
    </row>
    <row r="54" spans="2:10" x14ac:dyDescent="0.25">
      <c r="B54" s="7"/>
      <c r="D54" s="103"/>
      <c r="E54" s="103"/>
      <c r="F54" s="103"/>
      <c r="G54" s="103"/>
      <c r="H54" s="103"/>
      <c r="I54" s="3"/>
      <c r="J54" s="3"/>
    </row>
    <row r="55" spans="2:10" ht="14.4" customHeight="1" x14ac:dyDescent="0.25">
      <c r="B55" s="7"/>
      <c r="C55" s="2" t="s">
        <v>247</v>
      </c>
      <c r="D55" s="103" t="s">
        <v>248</v>
      </c>
      <c r="E55" s="103"/>
      <c r="F55" s="103"/>
      <c r="G55" s="103"/>
      <c r="H55" s="103"/>
      <c r="I55" s="3"/>
      <c r="J55" s="3"/>
    </row>
    <row r="56" spans="2:10" x14ac:dyDescent="0.25">
      <c r="B56" s="7"/>
      <c r="D56" s="103"/>
      <c r="E56" s="103"/>
      <c r="F56" s="103"/>
      <c r="G56" s="103"/>
      <c r="H56" s="103"/>
      <c r="I56" s="3"/>
      <c r="J56" s="3"/>
    </row>
    <row r="57" spans="2:10" x14ac:dyDescent="0.25">
      <c r="B57" s="7">
        <v>8</v>
      </c>
      <c r="C57" s="2" t="s">
        <v>232</v>
      </c>
      <c r="D57" s="103" t="s">
        <v>233</v>
      </c>
      <c r="E57" s="103"/>
      <c r="F57" s="103"/>
      <c r="G57" s="103"/>
      <c r="H57" s="103"/>
      <c r="I57" s="3"/>
      <c r="J57" s="3"/>
    </row>
    <row r="58" spans="2:10" x14ac:dyDescent="0.25">
      <c r="B58" s="7"/>
      <c r="D58" s="103"/>
      <c r="E58" s="103"/>
      <c r="F58" s="103"/>
      <c r="G58" s="103"/>
      <c r="H58" s="103"/>
      <c r="I58" s="3"/>
      <c r="J58" s="3"/>
    </row>
    <row r="59" spans="2:10" x14ac:dyDescent="0.25">
      <c r="B59" s="7"/>
      <c r="D59" s="103"/>
      <c r="E59" s="103"/>
      <c r="F59" s="103"/>
      <c r="G59" s="103"/>
      <c r="H59" s="103"/>
      <c r="I59" s="3"/>
      <c r="J59" s="3"/>
    </row>
    <row r="60" spans="2:10" ht="7.25" customHeight="1" x14ac:dyDescent="0.25"/>
    <row r="61" spans="2:10" x14ac:dyDescent="0.25">
      <c r="B61" s="86" t="s">
        <v>218</v>
      </c>
      <c r="C61" s="87"/>
      <c r="D61" s="86"/>
      <c r="E61" s="87"/>
      <c r="F61" s="87"/>
      <c r="G61" s="87"/>
      <c r="H61" s="87"/>
    </row>
    <row r="62" spans="2:10" s="85" customFormat="1" x14ac:dyDescent="0.25">
      <c r="B62" s="2"/>
      <c r="C62" s="2"/>
      <c r="D62" s="2"/>
      <c r="E62" s="2"/>
      <c r="F62" s="2"/>
      <c r="G62" s="2"/>
      <c r="H62" s="2"/>
    </row>
  </sheetData>
  <sheetProtection sheet="1" objects="1" scenarios="1"/>
  <mergeCells count="9">
    <mergeCell ref="D53:H54"/>
    <mergeCell ref="D47:H50"/>
    <mergeCell ref="D57:H59"/>
    <mergeCell ref="B5:E6"/>
    <mergeCell ref="C16:H17"/>
    <mergeCell ref="D28:H29"/>
    <mergeCell ref="D31:H32"/>
    <mergeCell ref="C36:H37"/>
    <mergeCell ref="D55:H56"/>
  </mergeCells>
  <hyperlinks>
    <hyperlink ref="F22" r:id="rId1" xr:uid="{ADF8524C-C982-4E01-A0DA-03E2FC28FFD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0611-4598-459A-AAB8-B4037EC78C4D}">
  <sheetPr codeName="Sheet1">
    <tabColor rgb="FFE35100"/>
  </sheetPr>
  <dimension ref="B4:W99"/>
  <sheetViews>
    <sheetView showGridLines="0" tabSelected="1" zoomScaleNormal="100" workbookViewId="0">
      <selection activeCell="U31" sqref="U31"/>
    </sheetView>
  </sheetViews>
  <sheetFormatPr defaultColWidth="8.90625" defaultRowHeight="14" x14ac:dyDescent="0.25"/>
  <cols>
    <col min="1" max="1" width="2.81640625" style="2" customWidth="1"/>
    <col min="2" max="2" width="4" style="2" customWidth="1"/>
    <col min="3" max="3" width="3.54296875" style="2" customWidth="1"/>
    <col min="4" max="4" width="29.90625" style="2" customWidth="1"/>
    <col min="5" max="5" width="9.6328125" style="2" customWidth="1"/>
    <col min="6" max="6" width="1.81640625" style="2" customWidth="1"/>
    <col min="7" max="7" width="15.81640625" style="2" customWidth="1"/>
    <col min="8" max="8" width="1.81640625" style="2" customWidth="1"/>
    <col min="9" max="9" width="15.81640625" style="2" customWidth="1"/>
    <col min="10" max="10" width="1.81640625" style="2" customWidth="1"/>
    <col min="11" max="11" width="24.08984375" style="2" customWidth="1"/>
    <col min="12" max="12" width="1.81640625" style="2" customWidth="1"/>
    <col min="13" max="13" width="34.36328125" style="2" bestFit="1" customWidth="1"/>
    <col min="14" max="14" width="1.81640625" style="2" customWidth="1"/>
    <col min="15" max="16384" width="8.90625" style="2"/>
  </cols>
  <sheetData>
    <row r="4" spans="2:12" ht="15.5" x14ac:dyDescent="0.25">
      <c r="B4" s="1" t="s">
        <v>19</v>
      </c>
    </row>
    <row r="5" spans="2:12" x14ac:dyDescent="0.25">
      <c r="B5" s="106" t="s">
        <v>203</v>
      </c>
      <c r="C5" s="106"/>
      <c r="D5" s="106"/>
      <c r="E5" s="106"/>
      <c r="F5" s="106"/>
      <c r="G5" s="106"/>
      <c r="H5" s="106"/>
      <c r="I5" s="106"/>
    </row>
    <row r="6" spans="2:12" x14ac:dyDescent="0.25">
      <c r="B6" s="106"/>
      <c r="C6" s="106"/>
      <c r="D6" s="106"/>
      <c r="E6" s="106"/>
      <c r="F6" s="106"/>
      <c r="G6" s="106"/>
      <c r="H6" s="106"/>
      <c r="I6" s="106"/>
    </row>
    <row r="8" spans="2:12" x14ac:dyDescent="0.25">
      <c r="B8" s="4" t="s">
        <v>213</v>
      </c>
      <c r="C8" s="5"/>
      <c r="D8" s="5"/>
      <c r="E8" s="5"/>
      <c r="F8" s="5"/>
      <c r="G8" s="5"/>
      <c r="H8" s="5"/>
      <c r="I8" s="5"/>
      <c r="J8" s="5"/>
      <c r="K8" s="5"/>
      <c r="L8" s="5"/>
    </row>
    <row r="9" spans="2:12" ht="7.25" customHeight="1" x14ac:dyDescent="0.25"/>
    <row r="10" spans="2:12" x14ac:dyDescent="0.25">
      <c r="B10" s="2" t="s">
        <v>47</v>
      </c>
      <c r="I10" s="8"/>
    </row>
    <row r="11" spans="2:12" x14ac:dyDescent="0.25">
      <c r="B11" s="18"/>
      <c r="C11" s="18"/>
      <c r="D11" s="18"/>
      <c r="E11" s="18"/>
      <c r="F11" s="18"/>
      <c r="G11" s="18"/>
      <c r="H11" s="18"/>
      <c r="I11" s="18"/>
      <c r="J11" s="18"/>
      <c r="K11" s="18"/>
      <c r="L11" s="18"/>
    </row>
    <row r="12" spans="2:12" x14ac:dyDescent="0.25">
      <c r="B12" s="4" t="s">
        <v>30</v>
      </c>
      <c r="C12" s="5"/>
      <c r="D12" s="5"/>
      <c r="E12" s="5"/>
      <c r="F12" s="5"/>
      <c r="G12" s="5"/>
      <c r="H12" s="5"/>
      <c r="I12" s="5"/>
      <c r="J12" s="5"/>
      <c r="K12" s="5"/>
      <c r="L12" s="5"/>
    </row>
    <row r="13" spans="2:12" ht="7.25" customHeight="1" x14ac:dyDescent="0.25"/>
    <row r="14" spans="2:12" x14ac:dyDescent="0.25">
      <c r="B14" s="2" t="s">
        <v>48</v>
      </c>
      <c r="E14" s="19"/>
      <c r="F14" s="20"/>
      <c r="G14" s="108"/>
      <c r="H14" s="109"/>
      <c r="I14" s="110"/>
    </row>
    <row r="16" spans="2:12" ht="16" customHeight="1" x14ac:dyDescent="0.25">
      <c r="G16" s="107" t="s">
        <v>30</v>
      </c>
      <c r="H16" s="107"/>
      <c r="I16" s="107"/>
      <c r="K16" s="23" t="s">
        <v>220</v>
      </c>
    </row>
    <row r="17" spans="2:23" ht="16" customHeight="1" x14ac:dyDescent="0.25">
      <c r="B17" s="24"/>
      <c r="C17" s="16" t="s">
        <v>35</v>
      </c>
      <c r="D17" s="16"/>
      <c r="E17" s="16" t="s">
        <v>36</v>
      </c>
      <c r="F17" s="17"/>
      <c r="G17" s="10" t="s">
        <v>44</v>
      </c>
      <c r="H17" s="15"/>
      <c r="I17" s="14" t="s">
        <v>45</v>
      </c>
      <c r="K17" s="14" t="s">
        <v>221</v>
      </c>
    </row>
    <row r="18" spans="2:23" s="3" customFormat="1" ht="7.25" customHeight="1" x14ac:dyDescent="0.25">
      <c r="C18" s="12"/>
      <c r="D18" s="12"/>
      <c r="E18" s="12"/>
      <c r="G18" s="13"/>
      <c r="I18" s="12"/>
    </row>
    <row r="19" spans="2:23" x14ac:dyDescent="0.25">
      <c r="B19" s="7">
        <v>1</v>
      </c>
      <c r="C19" s="2" t="s">
        <v>223</v>
      </c>
      <c r="E19" s="2" t="s">
        <v>37</v>
      </c>
      <c r="G19" s="21"/>
      <c r="H19" s="11"/>
      <c r="I19" s="22" t="str">
        <f>IF($I$10=$G$17,"",IF(ISBLANK($G19),"",$G19))</f>
        <v/>
      </c>
      <c r="K19" s="28"/>
      <c r="M19" s="3"/>
      <c r="N19" s="3"/>
      <c r="O19" s="3"/>
      <c r="P19" s="3"/>
      <c r="Q19" s="3"/>
      <c r="R19" s="3"/>
      <c r="S19" s="3"/>
      <c r="T19" s="3"/>
      <c r="U19" s="3"/>
      <c r="V19" s="3"/>
      <c r="W19" s="3"/>
    </row>
    <row r="20" spans="2:23" x14ac:dyDescent="0.25">
      <c r="B20" s="7">
        <v>2</v>
      </c>
      <c r="C20" s="2" t="s">
        <v>34</v>
      </c>
      <c r="E20" s="2" t="s">
        <v>37</v>
      </c>
      <c r="G20" s="21"/>
      <c r="H20" s="11"/>
      <c r="I20" s="22" t="str">
        <f>IF($I$10=$G$17,"",IF(ISBLANK($G20),"",$G20))</f>
        <v/>
      </c>
      <c r="K20" s="28"/>
      <c r="M20" s="3"/>
      <c r="N20" s="3"/>
      <c r="O20" s="3"/>
      <c r="P20" s="3"/>
      <c r="Q20" s="3"/>
      <c r="R20" s="3"/>
      <c r="S20" s="3"/>
      <c r="T20" s="3"/>
      <c r="U20" s="3"/>
      <c r="V20" s="3"/>
      <c r="W20" s="3"/>
    </row>
    <row r="21" spans="2:23" x14ac:dyDescent="0.25">
      <c r="B21" s="7">
        <v>3</v>
      </c>
      <c r="C21" s="2" t="s">
        <v>41</v>
      </c>
      <c r="E21" s="2" t="s">
        <v>38</v>
      </c>
      <c r="G21" s="99"/>
      <c r="H21" s="11"/>
      <c r="I21" s="100" t="s">
        <v>37</v>
      </c>
      <c r="K21" s="28"/>
    </row>
    <row r="22" spans="2:23" x14ac:dyDescent="0.25">
      <c r="B22" s="7">
        <v>4</v>
      </c>
      <c r="C22" s="2" t="s">
        <v>224</v>
      </c>
      <c r="E22" s="2" t="s">
        <v>38</v>
      </c>
      <c r="G22" s="79" t="s">
        <v>37</v>
      </c>
      <c r="H22" s="11"/>
      <c r="I22" s="99"/>
      <c r="K22" s="28"/>
    </row>
    <row r="23" spans="2:23" x14ac:dyDescent="0.25">
      <c r="B23" s="7">
        <v>5</v>
      </c>
      <c r="C23" s="2" t="s">
        <v>40</v>
      </c>
      <c r="E23" s="2" t="s">
        <v>37</v>
      </c>
      <c r="G23" s="90"/>
      <c r="H23" s="11"/>
      <c r="I23" s="91" t="str">
        <f>IF($I$10=$G$17,"",IF(ISBLANK($G23),"",$G23))</f>
        <v/>
      </c>
      <c r="K23" s="28"/>
    </row>
    <row r="24" spans="2:23" x14ac:dyDescent="0.25">
      <c r="B24" s="7">
        <v>6</v>
      </c>
      <c r="C24" s="2" t="s">
        <v>42</v>
      </c>
      <c r="E24" s="2" t="s">
        <v>39</v>
      </c>
      <c r="G24" s="21"/>
      <c r="H24" s="11"/>
      <c r="I24" s="22" t="str">
        <f>IF($I$10=$G$17,"",IF(ISBLANK($G24),"",$G24))</f>
        <v/>
      </c>
      <c r="K24" s="28"/>
    </row>
    <row r="25" spans="2:23" s="25" customFormat="1" ht="14.5" x14ac:dyDescent="0.25">
      <c r="B25" s="31"/>
      <c r="C25" s="29" t="s">
        <v>211</v>
      </c>
      <c r="D25" s="29"/>
      <c r="E25" s="29" t="s">
        <v>52</v>
      </c>
      <c r="F25" s="27"/>
      <c r="G25" s="30" t="str">
        <f>IF(ISBLANK(G24),"",G24/1000)</f>
        <v/>
      </c>
      <c r="H25" s="26"/>
      <c r="I25" s="30" t="str">
        <f>IF($I$10=$G$17,"",IF(ISBLANK($G25),"",$G25))</f>
        <v/>
      </c>
      <c r="J25" s="27"/>
      <c r="K25" s="28"/>
      <c r="M25" s="80"/>
    </row>
    <row r="26" spans="2:23" s="3" customFormat="1" ht="43.25" customHeight="1" x14ac:dyDescent="0.25">
      <c r="B26" s="92">
        <v>7</v>
      </c>
      <c r="C26" s="103" t="s">
        <v>241</v>
      </c>
      <c r="D26" s="103"/>
      <c r="G26" s="93"/>
      <c r="H26" s="19"/>
      <c r="I26" s="93"/>
      <c r="J26" s="19"/>
      <c r="K26" s="94"/>
    </row>
    <row r="27" spans="2:23" x14ac:dyDescent="0.25">
      <c r="B27" s="7"/>
      <c r="C27" s="2" t="s">
        <v>237</v>
      </c>
      <c r="E27" s="2" t="s">
        <v>37</v>
      </c>
      <c r="G27" s="21"/>
      <c r="H27" s="11"/>
      <c r="I27" s="21"/>
      <c r="K27" s="28"/>
      <c r="M27" s="112" t="str">
        <f>IF(AND($G$27&gt;0,$G$30&gt;0),"Attention! Cannot populate both suspension band &amp; RFC factor. Remove one.",
IF(AND($I$27&gt;0,$I$30&gt;0),"Attention! Cannot populate both suspension band &amp; RFC factor. Remove one.",
"SF / RFC check cell - do not delete."))</f>
        <v>SF / RFC check cell - do not delete.</v>
      </c>
    </row>
    <row r="28" spans="2:23" x14ac:dyDescent="0.25">
      <c r="B28" s="7"/>
      <c r="C28" s="29" t="s">
        <v>238</v>
      </c>
      <c r="D28" s="29"/>
      <c r="E28" s="29" t="s">
        <v>37</v>
      </c>
      <c r="G28" s="30" t="str">
        <f>IF(ISBLANK(G27),"",INDEX('NR INTERNAL - Dropdowns'!$G:$G,MATCH(G27,'NR INTERNAL - Dropdowns'!$F:$F,0)))</f>
        <v/>
      </c>
      <c r="H28" s="11"/>
      <c r="I28" s="30" t="str">
        <f>IF(ISBLANK(I27),"",INDEX('NR INTERNAL - Dropdowns'!$G:$G,MATCH(I27,'NR INTERNAL - Dropdowns'!$F:$F,0)))</f>
        <v/>
      </c>
      <c r="K28" s="95"/>
      <c r="M28" s="113"/>
    </row>
    <row r="29" spans="2:23" s="25" customFormat="1" ht="14.5" x14ac:dyDescent="0.25">
      <c r="B29" s="31"/>
      <c r="C29" s="29" t="s">
        <v>222</v>
      </c>
      <c r="D29" s="29"/>
      <c r="E29" s="29" t="s">
        <v>37</v>
      </c>
      <c r="F29" s="27"/>
      <c r="G29" s="30" t="str">
        <f>IF(ISBLANK(G27),"",INDEX('NR INTERNAL - Dropdowns'!$H:$H,MATCH(G27,'NR INTERNAL - Dropdowns'!$F:$F,0)))</f>
        <v/>
      </c>
      <c r="H29" s="26"/>
      <c r="I29" s="30" t="str">
        <f>IF($I$10=$G$17,"",IF(ISBLANK(I27),"",INDEX('NR INTERNAL - Dropdowns'!$H:$H,MATCH(I27,'NR INTERNAL - Dropdowns'!$F:$F,0))))</f>
        <v/>
      </c>
      <c r="J29" s="27"/>
      <c r="K29" s="28"/>
      <c r="M29" s="113"/>
      <c r="N29" s="27"/>
      <c r="O29" s="98"/>
      <c r="P29" s="27"/>
      <c r="Q29" s="27"/>
      <c r="R29" s="27"/>
      <c r="S29" s="27"/>
      <c r="T29" s="27"/>
      <c r="U29" s="27"/>
    </row>
    <row r="30" spans="2:23" x14ac:dyDescent="0.25">
      <c r="C30" s="3" t="s">
        <v>243</v>
      </c>
      <c r="D30" s="3"/>
      <c r="E30" s="2" t="s">
        <v>37</v>
      </c>
      <c r="G30" s="93"/>
      <c r="H30" s="19"/>
      <c r="I30" s="93"/>
      <c r="J30" s="19"/>
      <c r="K30" s="94"/>
      <c r="M30" s="114"/>
    </row>
    <row r="31" spans="2:23" x14ac:dyDescent="0.25">
      <c r="D31" s="3" t="s">
        <v>244</v>
      </c>
      <c r="E31" s="2" t="s">
        <v>37</v>
      </c>
      <c r="G31" s="21"/>
      <c r="I31" s="21"/>
      <c r="K31" s="101"/>
      <c r="M31" s="97"/>
    </row>
    <row r="32" spans="2:23" x14ac:dyDescent="0.25">
      <c r="D32" s="3" t="s">
        <v>245</v>
      </c>
      <c r="E32" s="2" t="s">
        <v>37</v>
      </c>
      <c r="G32" s="21"/>
      <c r="I32" s="21"/>
      <c r="K32" s="101"/>
      <c r="M32" s="97"/>
    </row>
    <row r="33" spans="2:19" x14ac:dyDescent="0.25">
      <c r="B33" s="7">
        <v>8</v>
      </c>
      <c r="C33" s="2" t="s">
        <v>232</v>
      </c>
      <c r="E33" s="2" t="s">
        <v>37</v>
      </c>
      <c r="G33" s="21"/>
      <c r="I33" s="21"/>
      <c r="K33" s="28"/>
    </row>
    <row r="34" spans="2:19" ht="7.25" customHeight="1" x14ac:dyDescent="0.25"/>
    <row r="35" spans="2:19" ht="43.25" customHeight="1" x14ac:dyDescent="0.25">
      <c r="B35" s="7">
        <v>9</v>
      </c>
      <c r="C35" s="104" t="s">
        <v>225</v>
      </c>
      <c r="D35" s="104"/>
      <c r="G35" s="115"/>
      <c r="H35" s="116"/>
      <c r="I35" s="116"/>
      <c r="J35" s="116"/>
      <c r="K35" s="117"/>
    </row>
    <row r="36" spans="2:19" ht="7.25" customHeight="1" x14ac:dyDescent="0.25"/>
    <row r="37" spans="2:19" ht="14.5" x14ac:dyDescent="0.25">
      <c r="B37" s="25" t="s">
        <v>212</v>
      </c>
    </row>
    <row r="39" spans="2:19" x14ac:dyDescent="0.25">
      <c r="B39" s="4" t="s">
        <v>196</v>
      </c>
      <c r="C39" s="5"/>
      <c r="D39" s="5"/>
      <c r="E39" s="5"/>
      <c r="F39" s="5"/>
      <c r="G39" s="5"/>
      <c r="H39" s="5"/>
      <c r="I39" s="5"/>
      <c r="J39" s="5"/>
      <c r="K39" s="5"/>
      <c r="L39" s="5"/>
    </row>
    <row r="40" spans="2:19" ht="7.25" customHeight="1" x14ac:dyDescent="0.25"/>
    <row r="41" spans="2:19" ht="28" x14ac:dyDescent="0.25">
      <c r="G41" s="23" t="s">
        <v>236</v>
      </c>
      <c r="M41" s="97"/>
    </row>
    <row r="42" spans="2:19" ht="7.25" customHeight="1" x14ac:dyDescent="0.25"/>
    <row r="43" spans="2:19" x14ac:dyDescent="0.25">
      <c r="B43" s="7">
        <v>1</v>
      </c>
      <c r="C43" s="2" t="s">
        <v>18</v>
      </c>
      <c r="G43" s="21"/>
    </row>
    <row r="44" spans="2:19" x14ac:dyDescent="0.25">
      <c r="B44" s="7">
        <v>2</v>
      </c>
      <c r="C44" s="2" t="s">
        <v>0</v>
      </c>
      <c r="G44" s="21"/>
    </row>
    <row r="45" spans="2:19" x14ac:dyDescent="0.25">
      <c r="B45" s="7">
        <v>3</v>
      </c>
      <c r="C45" s="2" t="s">
        <v>2</v>
      </c>
      <c r="G45" s="21"/>
    </row>
    <row r="46" spans="2:19" x14ac:dyDescent="0.25">
      <c r="B46" s="7">
        <v>4</v>
      </c>
      <c r="C46" s="2" t="s">
        <v>4</v>
      </c>
      <c r="G46" s="21"/>
      <c r="M46" s="3"/>
      <c r="N46" s="3"/>
      <c r="O46" s="3"/>
      <c r="P46" s="3"/>
      <c r="Q46" s="3"/>
      <c r="R46" s="3"/>
      <c r="S46" s="3"/>
    </row>
    <row r="47" spans="2:19" x14ac:dyDescent="0.25">
      <c r="B47" s="7">
        <v>5</v>
      </c>
      <c r="C47" s="2" t="s">
        <v>6</v>
      </c>
      <c r="G47" s="21"/>
    </row>
    <row r="48" spans="2:19" x14ac:dyDescent="0.25">
      <c r="B48" s="7">
        <v>6</v>
      </c>
      <c r="C48" s="2" t="s">
        <v>8</v>
      </c>
      <c r="G48" s="21"/>
    </row>
    <row r="49" spans="2:12" x14ac:dyDescent="0.25">
      <c r="B49" s="7">
        <v>7</v>
      </c>
      <c r="C49" s="2" t="s">
        <v>10</v>
      </c>
      <c r="G49" s="21"/>
    </row>
    <row r="50" spans="2:12" x14ac:dyDescent="0.25">
      <c r="B50" s="7">
        <v>8</v>
      </c>
      <c r="C50" s="2" t="s">
        <v>12</v>
      </c>
      <c r="G50" s="21"/>
    </row>
    <row r="51" spans="2:12" x14ac:dyDescent="0.25">
      <c r="B51" s="7">
        <v>9</v>
      </c>
      <c r="C51" s="2" t="s">
        <v>14</v>
      </c>
      <c r="G51" s="21"/>
    </row>
    <row r="52" spans="2:12" x14ac:dyDescent="0.25">
      <c r="B52" s="7">
        <v>10</v>
      </c>
      <c r="C52" s="2" t="s">
        <v>16</v>
      </c>
      <c r="G52" s="21"/>
    </row>
    <row r="53" spans="2:12" x14ac:dyDescent="0.25">
      <c r="B53" s="7">
        <v>11</v>
      </c>
      <c r="C53" s="2" t="s">
        <v>1</v>
      </c>
      <c r="G53" s="21"/>
    </row>
    <row r="54" spans="2:12" x14ac:dyDescent="0.25">
      <c r="B54" s="7">
        <v>12</v>
      </c>
      <c r="C54" s="2" t="s">
        <v>3</v>
      </c>
      <c r="G54" s="21"/>
    </row>
    <row r="55" spans="2:12" x14ac:dyDescent="0.25">
      <c r="B55" s="7">
        <v>13</v>
      </c>
      <c r="C55" s="2" t="s">
        <v>5</v>
      </c>
      <c r="G55" s="21"/>
    </row>
    <row r="56" spans="2:12" x14ac:dyDescent="0.25">
      <c r="B56" s="7">
        <v>14</v>
      </c>
      <c r="C56" s="2" t="s">
        <v>7</v>
      </c>
      <c r="G56" s="21"/>
    </row>
    <row r="57" spans="2:12" x14ac:dyDescent="0.25">
      <c r="B57" s="7">
        <v>15</v>
      </c>
      <c r="C57" s="2" t="s">
        <v>9</v>
      </c>
      <c r="G57" s="21"/>
    </row>
    <row r="58" spans="2:12" x14ac:dyDescent="0.25">
      <c r="B58" s="7">
        <v>16</v>
      </c>
      <c r="C58" s="2" t="s">
        <v>21</v>
      </c>
      <c r="G58" s="21"/>
    </row>
    <row r="59" spans="2:12" x14ac:dyDescent="0.25">
      <c r="B59" s="7">
        <v>17</v>
      </c>
      <c r="C59" s="2" t="s">
        <v>11</v>
      </c>
      <c r="G59" s="21"/>
    </row>
    <row r="60" spans="2:12" x14ac:dyDescent="0.25">
      <c r="B60" s="7">
        <v>18</v>
      </c>
      <c r="C60" s="2" t="s">
        <v>13</v>
      </c>
      <c r="G60" s="21"/>
    </row>
    <row r="61" spans="2:12" x14ac:dyDescent="0.25">
      <c r="B61" s="7">
        <v>19</v>
      </c>
      <c r="C61" s="2" t="s">
        <v>15</v>
      </c>
      <c r="G61" s="21"/>
    </row>
    <row r="62" spans="2:12" x14ac:dyDescent="0.25">
      <c r="B62" s="7">
        <v>20</v>
      </c>
      <c r="C62" s="2" t="s">
        <v>17</v>
      </c>
      <c r="G62" s="21"/>
    </row>
    <row r="64" spans="2:12" x14ac:dyDescent="0.25">
      <c r="B64" s="4" t="s">
        <v>214</v>
      </c>
      <c r="C64" s="5"/>
      <c r="D64" s="5"/>
      <c r="E64" s="5"/>
      <c r="F64" s="5"/>
      <c r="G64" s="5"/>
      <c r="H64" s="5"/>
      <c r="I64" s="5"/>
      <c r="J64" s="5"/>
      <c r="K64" s="5"/>
      <c r="L64" s="5"/>
    </row>
    <row r="65" spans="2:12" ht="7.25" customHeight="1" x14ac:dyDescent="0.25"/>
    <row r="66" spans="2:12" ht="13.75" customHeight="1" x14ac:dyDescent="0.25">
      <c r="B66" s="65" t="s">
        <v>199</v>
      </c>
      <c r="C66" s="104" t="s">
        <v>204</v>
      </c>
      <c r="D66" s="104"/>
      <c r="E66" s="104"/>
      <c r="F66" s="104"/>
      <c r="G66" s="104"/>
      <c r="H66" s="104"/>
      <c r="I66" s="104"/>
      <c r="J66" s="104"/>
      <c r="K66" s="104"/>
      <c r="L66" s="104"/>
    </row>
    <row r="67" spans="2:12" x14ac:dyDescent="0.25">
      <c r="B67" s="69"/>
      <c r="C67" s="104"/>
      <c r="D67" s="104"/>
      <c r="E67" s="104"/>
      <c r="F67" s="104"/>
      <c r="G67" s="104"/>
      <c r="H67" s="104"/>
      <c r="I67" s="104"/>
      <c r="J67" s="104"/>
      <c r="K67" s="104"/>
      <c r="L67" s="104"/>
    </row>
    <row r="68" spans="2:12" ht="7.25" customHeight="1" x14ac:dyDescent="0.25"/>
    <row r="69" spans="2:12" x14ac:dyDescent="0.25">
      <c r="C69" s="71" t="s">
        <v>205</v>
      </c>
      <c r="D69" s="71"/>
      <c r="E69" s="111"/>
      <c r="F69" s="111"/>
      <c r="G69" s="111"/>
      <c r="H69" s="111"/>
      <c r="I69" s="111"/>
      <c r="J69" s="111"/>
      <c r="K69" s="111"/>
    </row>
    <row r="70" spans="2:12" ht="7.25" customHeight="1" x14ac:dyDescent="0.25"/>
    <row r="71" spans="2:12" x14ac:dyDescent="0.25">
      <c r="C71" s="71" t="s">
        <v>207</v>
      </c>
      <c r="D71" s="71"/>
      <c r="E71" s="119" t="str">
        <f>IF(ISBLANK($G$14),"-",$G$14)</f>
        <v>-</v>
      </c>
      <c r="F71" s="119"/>
      <c r="G71" s="119"/>
      <c r="H71" s="119"/>
      <c r="I71" s="119"/>
      <c r="J71" s="119"/>
      <c r="K71" s="119"/>
    </row>
    <row r="72" spans="2:12" ht="7.25" customHeight="1" x14ac:dyDescent="0.25"/>
    <row r="73" spans="2:12" x14ac:dyDescent="0.25">
      <c r="C73" s="71" t="s">
        <v>206</v>
      </c>
      <c r="D73" s="71"/>
      <c r="E73" s="111"/>
      <c r="F73" s="111"/>
      <c r="G73" s="111"/>
      <c r="H73" s="111"/>
      <c r="I73" s="111"/>
      <c r="J73" s="111"/>
      <c r="K73" s="111"/>
    </row>
    <row r="74" spans="2:12" ht="7.25" customHeight="1" x14ac:dyDescent="0.25"/>
    <row r="75" spans="2:12" x14ac:dyDescent="0.25">
      <c r="C75" s="71" t="s">
        <v>208</v>
      </c>
      <c r="D75" s="71"/>
      <c r="E75" s="111"/>
      <c r="F75" s="111"/>
      <c r="G75" s="111"/>
      <c r="H75" s="111"/>
      <c r="I75" s="111"/>
      <c r="J75" s="111"/>
      <c r="K75" s="111"/>
    </row>
    <row r="76" spans="2:12" ht="7.25" customHeight="1" x14ac:dyDescent="0.25"/>
    <row r="77" spans="2:12" x14ac:dyDescent="0.25">
      <c r="C77" s="71" t="s">
        <v>20</v>
      </c>
      <c r="D77" s="71"/>
      <c r="E77" s="118"/>
      <c r="F77" s="118"/>
      <c r="G77" s="118"/>
      <c r="H77" s="118"/>
      <c r="I77" s="118"/>
      <c r="J77" s="118"/>
      <c r="K77" s="118"/>
    </row>
    <row r="79" spans="2:12" x14ac:dyDescent="0.25">
      <c r="B79" s="4" t="s">
        <v>215</v>
      </c>
      <c r="C79" s="5"/>
      <c r="D79" s="5"/>
      <c r="E79" s="5"/>
      <c r="F79" s="5"/>
      <c r="G79" s="5"/>
      <c r="H79" s="5"/>
      <c r="I79" s="5"/>
      <c r="J79" s="5"/>
      <c r="K79" s="5"/>
      <c r="L79" s="5"/>
    </row>
    <row r="80" spans="2:12" ht="7.25" customHeight="1" x14ac:dyDescent="0.25"/>
    <row r="81" spans="2:12" x14ac:dyDescent="0.25">
      <c r="C81" s="71" t="s">
        <v>205</v>
      </c>
      <c r="D81" s="71"/>
      <c r="E81" s="111"/>
      <c r="F81" s="111"/>
      <c r="G81" s="111"/>
      <c r="H81" s="111"/>
      <c r="I81" s="111"/>
      <c r="J81" s="111"/>
      <c r="K81" s="111"/>
    </row>
    <row r="82" spans="2:12" ht="7.25" customHeight="1" x14ac:dyDescent="0.25"/>
    <row r="83" spans="2:12" x14ac:dyDescent="0.25">
      <c r="C83" s="71" t="s">
        <v>206</v>
      </c>
      <c r="D83" s="71"/>
      <c r="E83" s="111"/>
      <c r="F83" s="111"/>
      <c r="G83" s="111"/>
      <c r="H83" s="111"/>
      <c r="I83" s="111"/>
      <c r="J83" s="111"/>
      <c r="K83" s="111"/>
    </row>
    <row r="84" spans="2:12" ht="7.25" customHeight="1" x14ac:dyDescent="0.25"/>
    <row r="85" spans="2:12" x14ac:dyDescent="0.25">
      <c r="C85" s="71" t="s">
        <v>208</v>
      </c>
      <c r="D85" s="71"/>
      <c r="E85" s="111"/>
      <c r="F85" s="111"/>
      <c r="G85" s="111"/>
      <c r="H85" s="111"/>
      <c r="I85" s="111"/>
      <c r="J85" s="111"/>
      <c r="K85" s="111"/>
    </row>
    <row r="86" spans="2:12" ht="7.25" customHeight="1" x14ac:dyDescent="0.25"/>
    <row r="87" spans="2:12" x14ac:dyDescent="0.25">
      <c r="C87" s="71" t="s">
        <v>20</v>
      </c>
      <c r="D87" s="71"/>
      <c r="E87" s="118"/>
      <c r="F87" s="118"/>
      <c r="G87" s="118"/>
      <c r="H87" s="118"/>
      <c r="I87" s="118"/>
      <c r="J87" s="118"/>
      <c r="K87" s="118"/>
    </row>
    <row r="89" spans="2:12" x14ac:dyDescent="0.25">
      <c r="B89" s="4" t="s">
        <v>216</v>
      </c>
      <c r="C89" s="5"/>
      <c r="D89" s="5"/>
      <c r="E89" s="5"/>
      <c r="F89" s="5"/>
      <c r="G89" s="5"/>
      <c r="H89" s="5"/>
      <c r="I89" s="5"/>
      <c r="J89" s="5"/>
      <c r="K89" s="5"/>
      <c r="L89" s="5"/>
    </row>
    <row r="90" spans="2:12" ht="7.25" customHeight="1" x14ac:dyDescent="0.25"/>
    <row r="91" spans="2:12" x14ac:dyDescent="0.25">
      <c r="C91" s="71" t="s">
        <v>205</v>
      </c>
      <c r="D91" s="71"/>
      <c r="E91" s="111"/>
      <c r="F91" s="111"/>
      <c r="G91" s="111"/>
      <c r="H91" s="111"/>
      <c r="I91" s="111"/>
      <c r="J91" s="111"/>
      <c r="K91" s="111"/>
    </row>
    <row r="92" spans="2:12" ht="7.25" customHeight="1" x14ac:dyDescent="0.25"/>
    <row r="93" spans="2:12" x14ac:dyDescent="0.25">
      <c r="C93" s="71" t="s">
        <v>206</v>
      </c>
      <c r="D93" s="71"/>
      <c r="E93" s="111"/>
      <c r="F93" s="111"/>
      <c r="G93" s="111"/>
      <c r="H93" s="111"/>
      <c r="I93" s="111"/>
      <c r="J93" s="111"/>
      <c r="K93" s="111"/>
    </row>
    <row r="94" spans="2:12" ht="7.25" customHeight="1" x14ac:dyDescent="0.25"/>
    <row r="95" spans="2:12" x14ac:dyDescent="0.25">
      <c r="C95" s="71" t="s">
        <v>208</v>
      </c>
      <c r="D95" s="71"/>
      <c r="E95" s="111"/>
      <c r="F95" s="111"/>
      <c r="G95" s="111"/>
      <c r="H95" s="111"/>
      <c r="I95" s="111"/>
      <c r="J95" s="111"/>
      <c r="K95" s="111"/>
    </row>
    <row r="96" spans="2:12" ht="7.25" customHeight="1" x14ac:dyDescent="0.25"/>
    <row r="97" spans="2:12" x14ac:dyDescent="0.25">
      <c r="C97" s="71" t="s">
        <v>20</v>
      </c>
      <c r="D97" s="71"/>
      <c r="E97" s="118"/>
      <c r="F97" s="118"/>
      <c r="G97" s="118"/>
      <c r="H97" s="118"/>
      <c r="I97" s="118"/>
      <c r="J97" s="118"/>
      <c r="K97" s="118"/>
    </row>
    <row r="99" spans="2:12" x14ac:dyDescent="0.25">
      <c r="B99" s="81" t="s">
        <v>217</v>
      </c>
      <c r="C99" s="82"/>
      <c r="D99" s="82"/>
      <c r="E99" s="82"/>
      <c r="F99" s="82"/>
      <c r="G99" s="82"/>
      <c r="H99" s="82"/>
      <c r="I99" s="82"/>
      <c r="J99" s="82"/>
      <c r="K99" s="82"/>
      <c r="L99" s="82"/>
    </row>
  </sheetData>
  <sheetProtection sheet="1" objects="1" scenarios="1"/>
  <protectedRanges>
    <protectedRange sqref="G14 G19:G21 G23:G24 I22 K19:K25 G27 I27 K27:K29 G31:G33 I31:I33 K31:K33" name="VehicleCharacteristics"/>
    <protectedRange sqref="E81:K81 E83:K83 E85:K85 E87:K87" name="NRSignature"/>
    <protectedRange sqref="G43:G62" name="RequiredCommodity"/>
    <protectedRange sqref="I10" name="Rates required"/>
    <protectedRange sqref="G35:K35" name="AdditionalContext"/>
    <protectedRange sqref="E69:K69 E73:K73 E75:K75 E77:K77" name="OperatorSignature"/>
    <protectedRange sqref="E91:K91 E93:K93 E95:K95 E97:K97" name="ORRSignature"/>
  </protectedRanges>
  <mergeCells count="21">
    <mergeCell ref="E91:K91"/>
    <mergeCell ref="E93:K93"/>
    <mergeCell ref="E95:K95"/>
    <mergeCell ref="E97:K97"/>
    <mergeCell ref="E81:K81"/>
    <mergeCell ref="E83:K83"/>
    <mergeCell ref="E85:K85"/>
    <mergeCell ref="E87:K87"/>
    <mergeCell ref="E77:K77"/>
    <mergeCell ref="C66:L67"/>
    <mergeCell ref="E69:K69"/>
    <mergeCell ref="E71:K71"/>
    <mergeCell ref="E73:K73"/>
    <mergeCell ref="B5:I6"/>
    <mergeCell ref="G16:I16"/>
    <mergeCell ref="G14:I14"/>
    <mergeCell ref="E75:K75"/>
    <mergeCell ref="M27:M30"/>
    <mergeCell ref="G35:K35"/>
    <mergeCell ref="C26:D26"/>
    <mergeCell ref="C35:D35"/>
  </mergeCells>
  <conditionalFormatting sqref="G31:G32">
    <cfRule type="expression" dxfId="34" priority="105">
      <formula>AND(NOT(ISBLANK($G$27)),ISBLANK($G$30))</formula>
    </cfRule>
  </conditionalFormatting>
  <conditionalFormatting sqref="I19:I20 I22:I23 G19:G21 G23 I25 G25 G32:G33 I32:I33 G27:G28 I27:I28">
    <cfRule type="notContainsBlanks" dxfId="33" priority="108">
      <formula>LEN(TRIM(G19))&gt;0</formula>
    </cfRule>
  </conditionalFormatting>
  <conditionalFormatting sqref="G27:G29">
    <cfRule type="expression" dxfId="32" priority="45">
      <formula>AND(NOT(ISBLANK($G$30)),ISBLANK($G$27))</formula>
    </cfRule>
  </conditionalFormatting>
  <conditionalFormatting sqref="G27 G31">
    <cfRule type="expression" dxfId="31" priority="48">
      <formula>AND($G$27&gt;0,$G$31&gt;0)</formula>
    </cfRule>
  </conditionalFormatting>
  <conditionalFormatting sqref="G22">
    <cfRule type="expression" dxfId="30" priority="43">
      <formula>$G$22="n/a"</formula>
    </cfRule>
  </conditionalFormatting>
  <conditionalFormatting sqref="G28:G29">
    <cfRule type="expression" dxfId="29" priority="17">
      <formula>AND(NOT(ISBLANK($G$27)),NOT(ISBLANK($G$30)))</formula>
    </cfRule>
  </conditionalFormatting>
  <conditionalFormatting sqref="I28:I29">
    <cfRule type="expression" dxfId="28" priority="11">
      <formula>AND(NOT(ISBLANK($I$27)),NOT(ISBLANK($I$30)))</formula>
    </cfRule>
  </conditionalFormatting>
  <conditionalFormatting sqref="I27 I31">
    <cfRule type="expression" dxfId="27" priority="50">
      <formula>AND($I$27&gt;0,$I$31&gt;0)</formula>
    </cfRule>
  </conditionalFormatting>
  <conditionalFormatting sqref="I27:I29">
    <cfRule type="expression" dxfId="26" priority="6">
      <formula>AND(NOT(ISBLANK($I$30)),ISBLANK($I$27))</formula>
    </cfRule>
  </conditionalFormatting>
  <conditionalFormatting sqref="I31:I32">
    <cfRule type="expression" dxfId="25" priority="106">
      <formula>AND(NOT(ISBLANK($I$27)),ISBLANK($I$30))</formula>
    </cfRule>
  </conditionalFormatting>
  <conditionalFormatting sqref="I21">
    <cfRule type="expression" dxfId="24" priority="7">
      <formula>$I$21="n/a"</formula>
    </cfRule>
  </conditionalFormatting>
  <conditionalFormatting sqref="G27 G32">
    <cfRule type="expression" dxfId="23" priority="104">
      <formula>AND($G$27&gt;0,$G$32&gt;0)</formula>
    </cfRule>
  </conditionalFormatting>
  <conditionalFormatting sqref="I27 I32">
    <cfRule type="expression" dxfId="22" priority="5">
      <formula>AND($I$27&gt;0,$I$32&gt;0)</formula>
    </cfRule>
  </conditionalFormatting>
  <conditionalFormatting sqref="M27">
    <cfRule type="expression" dxfId="21" priority="1">
      <formula>AND($I$27&gt;0,$I$32&gt;0)</formula>
    </cfRule>
    <cfRule type="expression" dxfId="20" priority="2">
      <formula>AND($I$27&gt;0,$I$31&gt;0)</formula>
    </cfRule>
    <cfRule type="expression" dxfId="19" priority="100">
      <formula>AND($G$27&gt;0,$G$32&gt;0)</formula>
    </cfRule>
    <cfRule type="expression" dxfId="18" priority="103">
      <formula>AND($G$27&gt;0,$G$31&gt;0)</formula>
    </cfRule>
  </conditionalFormatting>
  <dataValidations count="6">
    <dataValidation type="decimal" operator="greaterThanOrEqual" allowBlank="1" showInputMessage="1" showErrorMessage="1" errorTitle="Error!" error="Operating weight must be a number greater than or equal to zero." prompt="Please provide operating weight rounded to 3 decimal places." sqref="I22" xr:uid="{D30CB65F-69E1-4B32-84C1-362B3F7917D8}">
      <formula1>0</formula1>
    </dataValidation>
    <dataValidation type="decimal" operator="greaterThanOrEqual" allowBlank="1" showInputMessage="1" showErrorMessage="1" errorTitle="Error!" error="Tare weight must be a number greater than or equal to zero." prompt="Please provide tare weight rounded to 3 decimal places." sqref="G21" xr:uid="{AC147252-AE0F-4159-BAE0-CCE69EE20E54}">
      <formula1>0</formula1>
    </dataValidation>
    <dataValidation type="decimal" operator="greaterThanOrEqual" allowBlank="1" showInputMessage="1" showErrorMessage="1" errorTitle="Error!" error="Number of axles must be a number greater than or equal to zero." sqref="G23" xr:uid="{4FDF649A-4D00-49F5-8AB0-19E1C88FD7A3}">
      <formula1>0</formula1>
    </dataValidation>
    <dataValidation type="decimal" operator="greaterThanOrEqual" allowBlank="1" showInputMessage="1" showErrorMessage="1" errorTitle="Error!" error="Unsprung mass must be a number greater than or equal to zero." sqref="G24" xr:uid="{336C303C-4A27-4E61-B5B5-32BA0100E0C8}">
      <formula1>0</formula1>
    </dataValidation>
    <dataValidation type="decimal" operator="greaterThanOrEqual" allowBlank="1" showInputMessage="1" showErrorMessage="1" errorTitle="Error!" error="Ride Force Count must be a number greater than or equal to zero." sqref="G30:G32 I30:I32" xr:uid="{B24EC1D7-8CE4-4F21-A8B2-137E16D20D7C}">
      <formula1>0</formula1>
    </dataValidation>
    <dataValidation allowBlank="1" showInputMessage="1" showErrorMessage="1" promptTitle="Vehicle class / name" prompt="Please enter the 4-character CARKND." sqref="G19" xr:uid="{471C40FC-B1A2-458D-9A94-CECFA2B5E29E}"/>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77" operator="equal" id="{6877E5D0-1866-47AD-BA1F-9078FDFFD622}">
            <xm:f>'NR INTERNAL - Dropdowns'!$M$4</xm:f>
            <x14:dxf>
              <font>
                <b val="0"/>
                <i val="0"/>
                <color auto="1"/>
              </font>
              <fill>
                <patternFill patternType="solid">
                  <bgColor rgb="FFCAF5B0"/>
                </patternFill>
              </fill>
            </x14:dxf>
          </x14:cfRule>
          <xm:sqref>G43:G62</xm:sqref>
        </x14:conditionalFormatting>
        <x14:conditionalFormatting xmlns:xm="http://schemas.microsoft.com/office/excel/2006/main">
          <x14:cfRule type="expression" priority="3" id="{FAF7A849-97D7-46F3-869D-7BB12FE60B12}">
            <xm:f>$I$10='NR INTERNAL - Dropdowns'!$B$3</xm:f>
            <x14:dxf>
              <font>
                <strike/>
                <color theme="0" tint="-0.499984740745262"/>
              </font>
              <fill>
                <patternFill patternType="lightUp">
                  <fgColor theme="0" tint="-0.14996795556505021"/>
                  <bgColor theme="0" tint="-4.9989318521683403E-2"/>
                </patternFill>
              </fill>
            </x14:dxf>
          </x14:cfRule>
          <xm:sqref>G19:G25 I19:I25 G27:G29 I27:I29 I31:I33 G31:G33</xm:sqref>
        </x14:conditionalFormatting>
        <x14:conditionalFormatting xmlns:xm="http://schemas.microsoft.com/office/excel/2006/main">
          <x14:cfRule type="expression" priority="4" id="{94C89436-9D92-4BC4-8B76-243251C772C9}">
            <xm:f>$I$10='NR INTERNAL - Dropdowns'!$B$4</xm:f>
            <x14:dxf>
              <font>
                <strike/>
                <color theme="0" tint="-0.499984740745262"/>
              </font>
              <fill>
                <patternFill patternType="lightUp">
                  <fgColor theme="0" tint="-0.14996795556505021"/>
                  <bgColor theme="0" tint="-4.9989318521683403E-2"/>
                </patternFill>
              </fill>
            </x14:dxf>
          </x14:cfRule>
          <xm:sqref>I19:I25 I27:I29 I31:I33</xm:sqref>
        </x14:conditionalFormatting>
        <x14:conditionalFormatting xmlns:xm="http://schemas.microsoft.com/office/excel/2006/main">
          <x14:cfRule type="expression" priority="49" id="{F4C31B41-37BF-4641-80E5-58DF28F75C87}">
            <xm:f>$I$10='NR INTERNAL - Dropdowns'!$B$4</xm:f>
            <x14:dxf>
              <font>
                <b/>
                <i val="0"/>
                <strike/>
                <color theme="0" tint="-0.499984740745262"/>
              </font>
            </x14:dxf>
          </x14:cfRule>
          <xm:sqref>I17</xm:sqref>
        </x14:conditionalFormatting>
        <x14:conditionalFormatting xmlns:xm="http://schemas.microsoft.com/office/excel/2006/main">
          <x14:cfRule type="expression" priority="15" id="{C00902BB-27AD-4803-9F5E-93046E26CD96}">
            <xm:f>$I$10='NR INTERNAL - Dropdowns'!$B$5</xm:f>
            <x14:dxf>
              <fill>
                <patternFill>
                  <bgColor theme="8" tint="0.79998168889431442"/>
                </patternFill>
              </fill>
            </x14:dxf>
          </x14:cfRule>
          <xm:sqref>G19:G21 G23:G24 G27 G31:G33</xm:sqref>
        </x14:conditionalFormatting>
        <x14:conditionalFormatting xmlns:xm="http://schemas.microsoft.com/office/excel/2006/main">
          <x14:cfRule type="expression" priority="14" id="{8304A59F-D278-4A76-B9E7-6D9BD1F9C9F8}">
            <xm:f>$I$10='NR INTERNAL - Dropdowns'!$B$5</xm:f>
            <x14:dxf>
              <font>
                <b val="0"/>
                <i/>
                <color theme="0" tint="-0.499984740745262"/>
              </font>
              <fill>
                <patternFill patternType="none">
                  <bgColor auto="1"/>
                </patternFill>
              </fill>
            </x14:dxf>
          </x14:cfRule>
          <xm:sqref>G25 G28:G29</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promptTitle="Suspension type/band" prompt="Please select from the dropdown list._x000a_If 'Other' please specify in column to the right." xr:uid="{14CBBFD5-6DA4-4248-AC5D-4FCABD487085}">
          <x14:formula1>
            <xm:f>'NR INTERNAL - Dropdowns'!$F$3:$F$12</xm:f>
          </x14:formula1>
          <xm:sqref>G27</xm:sqref>
        </x14:dataValidation>
        <x14:dataValidation type="list" allowBlank="1" showInputMessage="1" showErrorMessage="1" promptTitle="Vehicle type" prompt="Please select from:_x000a_• Locomotive (Loco)_x000a_• Wagon_x000a_• Multiple Unit (MU), or_x000a_• Other._x000a_If 'Other' please specify in column to the right." xr:uid="{D79EE4D5-0230-4987-8C80-BE16F8F0547A}">
          <x14:formula1>
            <xm:f>'NR INTERNAL - Dropdowns'!$D$3:$D$7</xm:f>
          </x14:formula1>
          <xm:sqref>G20</xm:sqref>
        </x14:dataValidation>
        <x14:dataValidation type="list" allowBlank="1" showInputMessage="1" showErrorMessage="1" promptTitle="Curving Class" prompt="Either select from the list of pre-exising Curving Classes, or select &quot;USER DEFINED&quot; to submit new T-gamma values._x000a_If &quot;USER DEFINED&quot; is selected please complete the 'User defined T-gamma' tab/sheet." xr:uid="{9DB0E9BF-A1A4-4C8F-AC55-C8496CC3EAAF}">
          <x14:formula1>
            <xm:f>'NR INTERNAL - Dropdowns'!$K$3:$K$124</xm:f>
          </x14:formula1>
          <xm:sqref>G33 I33</xm:sqref>
        </x14:dataValidation>
        <x14:dataValidation type="list" allowBlank="1" showInputMessage="1" showErrorMessage="1" xr:uid="{1D269D79-F358-491F-8740-4CDEC15D9C2D}">
          <x14:formula1>
            <xm:f>'NR INTERNAL - Dropdowns'!$M$3:$M$4</xm:f>
          </x14:formula1>
          <xm:sqref>G43:G62</xm:sqref>
        </x14:dataValidation>
        <x14:dataValidation type="list" allowBlank="1" showInputMessage="1" showErrorMessage="1" xr:uid="{7979C480-BF2C-4C27-AB89-54A86B491B73}">
          <x14:formula1>
            <xm:f>'NR INTERNAL - Dropdowns'!$B$3:$B$6</xm:f>
          </x14:formula1>
          <xm:sqref>I10</xm:sqref>
        </x14:dataValidation>
        <x14:dataValidation type="list" allowBlank="1" showInputMessage="1" showErrorMessage="1" xr:uid="{0D2C270A-5A06-4D35-A1FB-7B76ECF5818B}">
          <x14:formula1>
            <xm:f>'NR INTERNAL - Dropdowns'!$F$3:$F$12</xm:f>
          </x14:formula1>
          <xm:sqref>I27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E35100"/>
  </sheetPr>
  <dimension ref="B4:S35"/>
  <sheetViews>
    <sheetView showGridLines="0" zoomScaleNormal="100" workbookViewId="0">
      <selection activeCell="I39" sqref="I39"/>
    </sheetView>
  </sheetViews>
  <sheetFormatPr defaultColWidth="8.90625" defaultRowHeight="14" x14ac:dyDescent="0.25"/>
  <cols>
    <col min="1" max="1" width="3.1796875" style="3" customWidth="1"/>
    <col min="2" max="2" width="4.81640625" style="3" customWidth="1"/>
    <col min="3" max="3" width="10.81640625" style="35" customWidth="1"/>
    <col min="4" max="9" width="10.81640625" style="3" customWidth="1"/>
    <col min="10" max="10" width="2.81640625" style="3" customWidth="1"/>
    <col min="11" max="11" width="4.81640625" style="3" customWidth="1"/>
    <col min="12" max="18" width="10.81640625" style="3" customWidth="1"/>
    <col min="19" max="19" width="2.81640625" style="3" customWidth="1"/>
    <col min="20" max="16384" width="8.90625" style="3"/>
  </cols>
  <sheetData>
    <row r="4" spans="2:19" x14ac:dyDescent="0.25">
      <c r="B4" s="12" t="s">
        <v>71</v>
      </c>
    </row>
    <row r="5" spans="2:19" ht="13.75" customHeight="1" x14ac:dyDescent="0.25">
      <c r="B5" s="103" t="s">
        <v>194</v>
      </c>
      <c r="C5" s="103"/>
      <c r="D5" s="103"/>
      <c r="E5" s="103"/>
      <c r="F5" s="103"/>
      <c r="G5" s="103"/>
    </row>
    <row r="6" spans="2:19" x14ac:dyDescent="0.25">
      <c r="B6" s="103"/>
      <c r="C6" s="103"/>
      <c r="D6" s="103"/>
      <c r="E6" s="103"/>
      <c r="F6" s="103"/>
      <c r="G6" s="103"/>
    </row>
    <row r="7" spans="2:19" x14ac:dyDescent="0.25">
      <c r="B7" s="103"/>
      <c r="C7" s="103"/>
      <c r="D7" s="103"/>
      <c r="E7" s="103"/>
      <c r="F7" s="103"/>
      <c r="G7" s="103"/>
      <c r="H7" s="36"/>
      <c r="I7" s="36"/>
    </row>
    <row r="8" spans="2:19" x14ac:dyDescent="0.25">
      <c r="B8" s="36"/>
      <c r="C8" s="36"/>
      <c r="D8" s="36"/>
      <c r="E8" s="36"/>
      <c r="F8" s="36"/>
      <c r="G8" s="36"/>
      <c r="H8" s="36"/>
      <c r="I8" s="36"/>
    </row>
    <row r="9" spans="2:19" s="2" customFormat="1" x14ac:dyDescent="0.25">
      <c r="B9" s="4" t="s">
        <v>195</v>
      </c>
      <c r="C9" s="5"/>
      <c r="D9" s="5"/>
      <c r="E9" s="5"/>
      <c r="F9" s="5"/>
      <c r="G9" s="5"/>
      <c r="H9" s="5"/>
      <c r="I9" s="5"/>
      <c r="J9" s="5"/>
      <c r="K9" s="5"/>
      <c r="L9" s="5"/>
      <c r="M9" s="5"/>
      <c r="N9" s="5"/>
      <c r="O9" s="5"/>
      <c r="P9" s="5"/>
      <c r="Q9" s="5"/>
      <c r="R9" s="5"/>
      <c r="S9" s="5"/>
    </row>
    <row r="10" spans="2:19" ht="7.25" customHeight="1" x14ac:dyDescent="0.25"/>
    <row r="11" spans="2:19" x14ac:dyDescent="0.25">
      <c r="C11" s="78" t="s">
        <v>209</v>
      </c>
      <c r="D11" s="122" t="str">
        <f>IF('NR INTERNAL - UD T-gamma output'!$D$8=1,
_xlfn.CONCAT("The figures to be populated below should be supplied to ",'NR INTERNAL - UD T-gamma output'!$D$8," decimal place."),
IF('NR INTERNAL - UD T-gamma output'!$D$8&gt;1,
_xlfn.CONCAT("The figures to be populated below should be supplied to ",'NR INTERNAL - UD T-gamma output'!$D$8," decimal places.")))</f>
        <v>The figures to be populated below should be supplied to 1 decimal place.</v>
      </c>
      <c r="E11" s="122"/>
      <c r="F11" s="122"/>
      <c r="G11" s="122"/>
      <c r="H11" s="122"/>
      <c r="I11" s="122"/>
    </row>
    <row r="12" spans="2:19" x14ac:dyDescent="0.25">
      <c r="C12" s="78"/>
      <c r="D12" s="103" t="s">
        <v>210</v>
      </c>
      <c r="E12" s="103"/>
      <c r="F12" s="103"/>
      <c r="G12" s="103"/>
      <c r="H12" s="103"/>
      <c r="I12" s="103"/>
    </row>
    <row r="13" spans="2:19" x14ac:dyDescent="0.25">
      <c r="C13" s="78"/>
      <c r="D13" s="103"/>
      <c r="E13" s="103"/>
      <c r="F13" s="103"/>
      <c r="G13" s="103"/>
      <c r="H13" s="103"/>
      <c r="I13" s="103"/>
    </row>
    <row r="15" spans="2:19" ht="18" customHeight="1" x14ac:dyDescent="0.25">
      <c r="B15" s="19"/>
      <c r="C15" s="39" t="str">
        <f>IF(AND('VUC rate request form'!$G$19&gt;0,'VUC rate request form'!$G$33='NR INTERNAL - Dropdowns'!$K$4),_xlfn.CONCAT('VUC rate request form'!$G$19," (T)"),"n/a")</f>
        <v>n/a</v>
      </c>
      <c r="D15" s="120" t="s">
        <v>40</v>
      </c>
      <c r="E15" s="120"/>
      <c r="F15" s="120"/>
      <c r="G15" s="120"/>
      <c r="H15" s="120"/>
      <c r="I15" s="120"/>
      <c r="K15" s="19"/>
      <c r="L15" s="39" t="str">
        <f>IF(ISBLANK('VUC rate request form'!$G$19),"n/a",IF(AND('VUC rate request form'!$I$19&gt;0,'VUC rate request form'!$I$33='NR INTERNAL - Dropdowns'!$K$4),_xlfn.CONCAT('VUC rate request form'!$I$19," (L)"),"n/a"))</f>
        <v>n/a</v>
      </c>
      <c r="M15" s="120" t="s">
        <v>40</v>
      </c>
      <c r="N15" s="120"/>
      <c r="O15" s="120"/>
      <c r="P15" s="120"/>
      <c r="Q15" s="120"/>
      <c r="R15" s="120"/>
    </row>
    <row r="16" spans="2:19" x14ac:dyDescent="0.25">
      <c r="B16" s="19"/>
      <c r="C16" s="42"/>
      <c r="D16" s="59" t="s">
        <v>22</v>
      </c>
      <c r="E16" s="60" t="s">
        <v>23</v>
      </c>
      <c r="F16" s="59" t="s">
        <v>24</v>
      </c>
      <c r="G16" s="60" t="s">
        <v>25</v>
      </c>
      <c r="H16" s="59" t="s">
        <v>26</v>
      </c>
      <c r="I16" s="60" t="s">
        <v>27</v>
      </c>
      <c r="K16" s="19"/>
      <c r="L16" s="42"/>
      <c r="M16" s="59" t="s">
        <v>22</v>
      </c>
      <c r="N16" s="60" t="s">
        <v>23</v>
      </c>
      <c r="O16" s="59" t="s">
        <v>24</v>
      </c>
      <c r="P16" s="60" t="s">
        <v>25</v>
      </c>
      <c r="Q16" s="59" t="s">
        <v>26</v>
      </c>
      <c r="R16" s="60" t="s">
        <v>27</v>
      </c>
    </row>
    <row r="17" spans="2:18" x14ac:dyDescent="0.25">
      <c r="B17" s="121" t="s">
        <v>64</v>
      </c>
      <c r="C17" s="61">
        <v>200</v>
      </c>
      <c r="D17" s="37"/>
      <c r="E17" s="37"/>
      <c r="F17" s="37"/>
      <c r="G17" s="37"/>
      <c r="H17" s="37"/>
      <c r="I17" s="37"/>
      <c r="K17" s="121" t="s">
        <v>64</v>
      </c>
      <c r="L17" s="61">
        <v>200</v>
      </c>
      <c r="M17" s="37"/>
      <c r="N17" s="37"/>
      <c r="O17" s="37"/>
      <c r="P17" s="37"/>
      <c r="Q17" s="37"/>
      <c r="R17" s="37"/>
    </row>
    <row r="18" spans="2:18" x14ac:dyDescent="0.25">
      <c r="B18" s="121"/>
      <c r="C18" s="62">
        <v>400</v>
      </c>
      <c r="D18" s="37"/>
      <c r="E18" s="37"/>
      <c r="F18" s="37"/>
      <c r="G18" s="37"/>
      <c r="H18" s="37"/>
      <c r="I18" s="37"/>
      <c r="K18" s="121"/>
      <c r="L18" s="62">
        <v>400</v>
      </c>
      <c r="M18" s="37"/>
      <c r="N18" s="37"/>
      <c r="O18" s="37"/>
      <c r="P18" s="37"/>
      <c r="Q18" s="37"/>
      <c r="R18" s="37"/>
    </row>
    <row r="19" spans="2:18" x14ac:dyDescent="0.25">
      <c r="B19" s="121"/>
      <c r="C19" s="61">
        <v>600</v>
      </c>
      <c r="D19" s="37"/>
      <c r="E19" s="37"/>
      <c r="F19" s="37"/>
      <c r="G19" s="37"/>
      <c r="H19" s="37"/>
      <c r="I19" s="37"/>
      <c r="K19" s="121"/>
      <c r="L19" s="61">
        <v>600</v>
      </c>
      <c r="M19" s="37"/>
      <c r="N19" s="37"/>
      <c r="O19" s="37"/>
      <c r="P19" s="37"/>
      <c r="Q19" s="37"/>
      <c r="R19" s="37"/>
    </row>
    <row r="20" spans="2:18" x14ac:dyDescent="0.25">
      <c r="B20" s="121"/>
      <c r="C20" s="62">
        <v>800</v>
      </c>
      <c r="D20" s="37"/>
      <c r="E20" s="37"/>
      <c r="F20" s="37"/>
      <c r="G20" s="37"/>
      <c r="H20" s="37"/>
      <c r="I20" s="37"/>
      <c r="K20" s="121"/>
      <c r="L20" s="62">
        <v>800</v>
      </c>
      <c r="M20" s="37"/>
      <c r="N20" s="37"/>
      <c r="O20" s="37"/>
      <c r="P20" s="37"/>
      <c r="Q20" s="37"/>
      <c r="R20" s="37"/>
    </row>
    <row r="21" spans="2:18" x14ac:dyDescent="0.25">
      <c r="B21" s="121"/>
      <c r="C21" s="61">
        <v>1000</v>
      </c>
      <c r="D21" s="37"/>
      <c r="E21" s="37"/>
      <c r="F21" s="37"/>
      <c r="G21" s="37"/>
      <c r="H21" s="37"/>
      <c r="I21" s="37"/>
      <c r="K21" s="121"/>
      <c r="L21" s="61">
        <v>1000</v>
      </c>
      <c r="M21" s="37"/>
      <c r="N21" s="37"/>
      <c r="O21" s="37"/>
      <c r="P21" s="37"/>
      <c r="Q21" s="37"/>
      <c r="R21" s="37"/>
    </row>
    <row r="22" spans="2:18" x14ac:dyDescent="0.25">
      <c r="B22" s="121"/>
      <c r="C22" s="62">
        <v>1200</v>
      </c>
      <c r="D22" s="37"/>
      <c r="E22" s="37"/>
      <c r="F22" s="37"/>
      <c r="G22" s="37"/>
      <c r="H22" s="37"/>
      <c r="I22" s="37"/>
      <c r="K22" s="121"/>
      <c r="L22" s="62">
        <v>1200</v>
      </c>
      <c r="M22" s="37"/>
      <c r="N22" s="37"/>
      <c r="O22" s="37"/>
      <c r="P22" s="37"/>
      <c r="Q22" s="37"/>
      <c r="R22" s="37"/>
    </row>
    <row r="23" spans="2:18" x14ac:dyDescent="0.25">
      <c r="B23" s="121"/>
      <c r="C23" s="61">
        <v>1400</v>
      </c>
      <c r="D23" s="37"/>
      <c r="E23" s="37"/>
      <c r="F23" s="37"/>
      <c r="G23" s="37"/>
      <c r="H23" s="37"/>
      <c r="I23" s="37"/>
      <c r="K23" s="121"/>
      <c r="L23" s="61">
        <v>1400</v>
      </c>
      <c r="M23" s="37"/>
      <c r="N23" s="37"/>
      <c r="O23" s="37"/>
      <c r="P23" s="37"/>
      <c r="Q23" s="37"/>
      <c r="R23" s="37"/>
    </row>
    <row r="24" spans="2:18" x14ac:dyDescent="0.25">
      <c r="B24" s="121"/>
      <c r="C24" s="62">
        <v>1800</v>
      </c>
      <c r="D24" s="37"/>
      <c r="E24" s="37"/>
      <c r="F24" s="37"/>
      <c r="G24" s="37"/>
      <c r="H24" s="37"/>
      <c r="I24" s="37"/>
      <c r="K24" s="121"/>
      <c r="L24" s="62">
        <v>1800</v>
      </c>
      <c r="M24" s="37"/>
      <c r="N24" s="37"/>
      <c r="O24" s="37"/>
      <c r="P24" s="37"/>
      <c r="Q24" s="37"/>
      <c r="R24" s="37"/>
    </row>
    <row r="25" spans="2:18" x14ac:dyDescent="0.25">
      <c r="B25" s="121"/>
      <c r="C25" s="61">
        <v>2200</v>
      </c>
      <c r="D25" s="37"/>
      <c r="E25" s="37"/>
      <c r="F25" s="37"/>
      <c r="G25" s="37"/>
      <c r="H25" s="37"/>
      <c r="I25" s="37"/>
      <c r="K25" s="121"/>
      <c r="L25" s="61">
        <v>2200</v>
      </c>
      <c r="M25" s="37"/>
      <c r="N25" s="37"/>
      <c r="O25" s="37"/>
      <c r="P25" s="37"/>
      <c r="Q25" s="37"/>
      <c r="R25" s="37"/>
    </row>
    <row r="26" spans="2:18" x14ac:dyDescent="0.25">
      <c r="B26" s="121"/>
      <c r="C26" s="62">
        <v>2600</v>
      </c>
      <c r="D26" s="37"/>
      <c r="E26" s="37"/>
      <c r="F26" s="37"/>
      <c r="G26" s="37"/>
      <c r="H26" s="37"/>
      <c r="I26" s="37"/>
      <c r="K26" s="121"/>
      <c r="L26" s="62">
        <v>2600</v>
      </c>
      <c r="M26" s="37"/>
      <c r="N26" s="37"/>
      <c r="O26" s="37"/>
      <c r="P26" s="37"/>
      <c r="Q26" s="37"/>
      <c r="R26" s="37"/>
    </row>
    <row r="27" spans="2:18" x14ac:dyDescent="0.25">
      <c r="B27" s="121"/>
      <c r="C27" s="61">
        <v>3000</v>
      </c>
      <c r="D27" s="37"/>
      <c r="E27" s="37"/>
      <c r="F27" s="37"/>
      <c r="G27" s="37"/>
      <c r="H27" s="37"/>
      <c r="I27" s="37"/>
      <c r="K27" s="121"/>
      <c r="L27" s="61">
        <v>3000</v>
      </c>
      <c r="M27" s="37"/>
      <c r="N27" s="37"/>
      <c r="O27" s="37"/>
      <c r="P27" s="37"/>
      <c r="Q27" s="37"/>
      <c r="R27" s="37"/>
    </row>
    <row r="28" spans="2:18" x14ac:dyDescent="0.25">
      <c r="B28" s="121"/>
      <c r="C28" s="62">
        <v>4000</v>
      </c>
      <c r="D28" s="37"/>
      <c r="E28" s="37"/>
      <c r="F28" s="37"/>
      <c r="G28" s="37"/>
      <c r="H28" s="37"/>
      <c r="I28" s="37"/>
      <c r="K28" s="121"/>
      <c r="L28" s="62">
        <v>4000</v>
      </c>
      <c r="M28" s="37"/>
      <c r="N28" s="37"/>
      <c r="O28" s="37"/>
      <c r="P28" s="37"/>
      <c r="Q28" s="37"/>
      <c r="R28" s="37"/>
    </row>
    <row r="29" spans="2:18" x14ac:dyDescent="0.25">
      <c r="B29" s="121"/>
      <c r="C29" s="61">
        <v>6000</v>
      </c>
      <c r="D29" s="37"/>
      <c r="E29" s="37"/>
      <c r="F29" s="37"/>
      <c r="G29" s="37"/>
      <c r="H29" s="37"/>
      <c r="I29" s="37"/>
      <c r="K29" s="121"/>
      <c r="L29" s="61">
        <v>6000</v>
      </c>
      <c r="M29" s="37"/>
      <c r="N29" s="37"/>
      <c r="O29" s="37"/>
      <c r="P29" s="37"/>
      <c r="Q29" s="37"/>
      <c r="R29" s="37"/>
    </row>
    <row r="30" spans="2:18" x14ac:dyDescent="0.25">
      <c r="B30" s="121"/>
      <c r="C30" s="62">
        <v>8000</v>
      </c>
      <c r="D30" s="37"/>
      <c r="E30" s="37"/>
      <c r="F30" s="37"/>
      <c r="G30" s="37"/>
      <c r="H30" s="37"/>
      <c r="I30" s="37"/>
      <c r="K30" s="121"/>
      <c r="L30" s="62">
        <v>8000</v>
      </c>
      <c r="M30" s="37"/>
      <c r="N30" s="37"/>
      <c r="O30" s="37"/>
      <c r="P30" s="37"/>
      <c r="Q30" s="37"/>
      <c r="R30" s="37"/>
    </row>
    <row r="31" spans="2:18" x14ac:dyDescent="0.25">
      <c r="B31" s="121"/>
      <c r="C31" s="61">
        <v>10000</v>
      </c>
      <c r="D31" s="37"/>
      <c r="E31" s="37"/>
      <c r="F31" s="37"/>
      <c r="G31" s="37"/>
      <c r="H31" s="37"/>
      <c r="I31" s="37"/>
      <c r="K31" s="121"/>
      <c r="L31" s="61">
        <v>10000</v>
      </c>
      <c r="M31" s="37"/>
      <c r="N31" s="37"/>
      <c r="O31" s="37"/>
      <c r="P31" s="37"/>
      <c r="Q31" s="37"/>
      <c r="R31" s="37"/>
    </row>
    <row r="33" spans="2:19" s="2" customFormat="1" x14ac:dyDescent="0.25">
      <c r="B33" s="81" t="s">
        <v>217</v>
      </c>
      <c r="C33" s="82"/>
      <c r="D33" s="82"/>
      <c r="E33" s="82"/>
      <c r="F33" s="82"/>
      <c r="G33" s="82"/>
      <c r="H33" s="82"/>
      <c r="I33" s="82"/>
      <c r="J33" s="82"/>
      <c r="K33" s="82"/>
      <c r="L33" s="82"/>
      <c r="M33" s="82"/>
      <c r="N33" s="82"/>
      <c r="O33" s="82"/>
      <c r="P33" s="82"/>
      <c r="Q33" s="82"/>
      <c r="R33" s="82"/>
      <c r="S33" s="82"/>
    </row>
    <row r="34" spans="2:19" x14ac:dyDescent="0.25">
      <c r="B34" s="36"/>
      <c r="C34" s="36"/>
      <c r="D34" s="36"/>
      <c r="E34" s="36"/>
      <c r="F34" s="36"/>
      <c r="G34" s="36"/>
      <c r="H34" s="36"/>
      <c r="I34" s="36"/>
    </row>
    <row r="35" spans="2:19" x14ac:dyDescent="0.25">
      <c r="B35" s="36"/>
      <c r="C35" s="36"/>
      <c r="D35" s="36"/>
      <c r="E35" s="36"/>
      <c r="F35" s="36"/>
      <c r="G35" s="36"/>
      <c r="H35" s="36"/>
      <c r="I35" s="36"/>
    </row>
  </sheetData>
  <sheetProtection sheet="1" objects="1" scenarios="1"/>
  <protectedRanges>
    <protectedRange sqref="D17:I31 M17:R31" name="User defined Tgamma inputs"/>
  </protectedRanges>
  <mergeCells count="7">
    <mergeCell ref="M15:R15"/>
    <mergeCell ref="K17:K31"/>
    <mergeCell ref="B5:G7"/>
    <mergeCell ref="B17:B31"/>
    <mergeCell ref="D15:I15"/>
    <mergeCell ref="D11:I11"/>
    <mergeCell ref="D12:I13"/>
  </mergeCells>
  <phoneticPr fontId="1" type="noConversion"/>
  <conditionalFormatting sqref="C15 L15">
    <cfRule type="cellIs" dxfId="11" priority="7" operator="equal">
      <formula>"n/a"</formula>
    </cfRule>
  </conditionalFormatting>
  <conditionalFormatting sqref="D17:I31">
    <cfRule type="cellIs" dxfId="10" priority="4" operator="greaterThan">
      <formula>0</formula>
    </cfRule>
  </conditionalFormatting>
  <conditionalFormatting sqref="M17:R31">
    <cfRule type="cellIs" dxfId="9" priority="3" operator="greaterThan">
      <formula>0</formula>
    </cfRule>
  </conditionalFormatting>
  <pageMargins left="0.75" right="0.75" top="1" bottom="1" header="0.5" footer="0.5"/>
  <pageSetup paperSize="9" orientation="portrait" r:id="rId1"/>
  <headerFooter alignWithMargins="0">
    <oddHeader>&amp;C&amp;"Calibri"&amp;10&amp;K000000 OFFICIAL&amp;1#_x000D_</oddHeader>
  </headerFooter>
  <drawing r:id="rId2"/>
  <extLst>
    <ext xmlns:x14="http://schemas.microsoft.com/office/spreadsheetml/2009/9/main" uri="{78C0D931-6437-407d-A8EE-F0AAD7539E65}">
      <x14:conditionalFormattings>
        <x14:conditionalFormatting xmlns:xm="http://schemas.microsoft.com/office/excel/2006/main">
          <x14:cfRule type="cellIs" priority="6" operator="equal" id="{6F89DFCB-E54D-41B7-B191-B6C29B030A7D}">
            <xm:f>_xlfn.CONCAT('VUC rate request form'!$G$19," (T)")</xm:f>
            <x14:dxf>
              <font>
                <b/>
                <i val="0"/>
              </font>
              <fill>
                <patternFill>
                  <bgColor theme="9" tint="0.59996337778862885"/>
                </patternFill>
              </fill>
            </x14:dxf>
          </x14:cfRule>
          <xm:sqref>C15</xm:sqref>
        </x14:conditionalFormatting>
        <x14:conditionalFormatting xmlns:xm="http://schemas.microsoft.com/office/excel/2006/main">
          <x14:cfRule type="cellIs" priority="5" operator="equal" id="{223E9310-0624-40CD-8E68-34F847199520}">
            <xm:f>_xlfn.CONCAT('VUC rate request form'!$I$19," (L)")</xm:f>
            <x14:dxf>
              <font>
                <b/>
                <i val="0"/>
              </font>
              <fill>
                <patternFill>
                  <bgColor theme="9" tint="0.59996337778862885"/>
                </patternFill>
              </fill>
            </x14:dxf>
          </x14:cfRule>
          <xm:sqref>L15</xm:sqref>
        </x14:conditionalFormatting>
        <x14:conditionalFormatting xmlns:xm="http://schemas.microsoft.com/office/excel/2006/main">
          <x14:cfRule type="expression" priority="2" id="{FD766AE2-AF4C-4F2C-A685-FAC0351C8A0E}">
            <xm:f>$C$15&lt;&gt;_xlfn.CONCAT('VUC rate request form'!$G$19," (T)")</xm:f>
            <x14:dxf>
              <font>
                <strike/>
                <color theme="0" tint="-0.499984740745262"/>
              </font>
              <fill>
                <patternFill patternType="lightUp">
                  <fgColor theme="0" tint="-0.14996795556505021"/>
                  <bgColor theme="0" tint="-4.9989318521683403E-2"/>
                </patternFill>
              </fill>
            </x14:dxf>
          </x14:cfRule>
          <xm:sqref>D17:I31</xm:sqref>
        </x14:conditionalFormatting>
        <x14:conditionalFormatting xmlns:xm="http://schemas.microsoft.com/office/excel/2006/main">
          <x14:cfRule type="expression" priority="1" id="{C99DC549-137A-40F6-84E7-8FE276A12815}">
            <xm:f>$L$15&lt;&gt;_xlfn.CONCAT('VUC rate request form'!$I$19," (L)")</xm:f>
            <x14:dxf>
              <font>
                <strike/>
                <color theme="0" tint="-0.499984740745262"/>
              </font>
              <fill>
                <patternFill patternType="lightUp">
                  <fgColor theme="0" tint="-0.14996795556505021"/>
                  <bgColor theme="0" tint="-4.9989318521683403E-2"/>
                </patternFill>
              </fill>
            </x14:dxf>
          </x14:cfRule>
          <xm:sqref>M17:R31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851D-2E45-47B3-8EA1-6B330BF73372}">
  <sheetPr codeName="Sheet4">
    <tabColor rgb="FF8DC055"/>
  </sheetPr>
  <dimension ref="A1:M124"/>
  <sheetViews>
    <sheetView showGridLines="0" topLeftCell="A2" workbookViewId="0">
      <selection activeCell="G16" sqref="G16"/>
    </sheetView>
  </sheetViews>
  <sheetFormatPr defaultColWidth="8.90625" defaultRowHeight="13" x14ac:dyDescent="0.25"/>
  <cols>
    <col min="1" max="1" width="2.81640625" style="9" customWidth="1"/>
    <col min="2" max="2" width="27.36328125" style="9" customWidth="1"/>
    <col min="3" max="3" width="1.81640625" style="33" customWidth="1"/>
    <col min="4" max="4" width="8.08984375" style="9" customWidth="1"/>
    <col min="5" max="5" width="1.81640625" style="33" customWidth="1"/>
    <col min="6" max="6" width="10.6328125" style="9" customWidth="1"/>
    <col min="7" max="7" width="13.6328125" style="9" customWidth="1"/>
    <col min="8" max="8" width="15.1796875" style="9" customWidth="1"/>
    <col min="9" max="9" width="1.81640625" style="9" customWidth="1"/>
    <col min="10" max="10" width="27.81640625" style="34" customWidth="1"/>
    <col min="11" max="11" width="14.54296875" style="34" bestFit="1" customWidth="1"/>
    <col min="12" max="12" width="1.81640625" style="9" customWidth="1"/>
    <col min="13" max="13" width="12" style="9" customWidth="1"/>
    <col min="14" max="16384" width="8.90625" style="9"/>
  </cols>
  <sheetData>
    <row r="1" spans="1:13" ht="14" x14ac:dyDescent="0.25">
      <c r="A1" s="44" t="s">
        <v>69</v>
      </c>
      <c r="B1" s="44"/>
      <c r="C1" s="45"/>
      <c r="D1" s="45"/>
      <c r="E1" s="44"/>
      <c r="F1" s="83"/>
      <c r="G1" s="83"/>
      <c r="H1" s="83"/>
      <c r="I1" s="83"/>
      <c r="J1" s="84"/>
      <c r="K1" s="84"/>
      <c r="L1" s="83"/>
      <c r="M1" s="83"/>
    </row>
    <row r="2" spans="1:13" ht="39" x14ac:dyDescent="0.25">
      <c r="B2" s="56" t="s">
        <v>47</v>
      </c>
      <c r="C2" s="32"/>
      <c r="D2" s="56" t="s">
        <v>34</v>
      </c>
      <c r="E2" s="32"/>
      <c r="F2" s="56" t="s">
        <v>43</v>
      </c>
      <c r="G2" s="57" t="s">
        <v>61</v>
      </c>
      <c r="H2" s="57" t="s">
        <v>62</v>
      </c>
      <c r="J2" s="123" t="s">
        <v>72</v>
      </c>
      <c r="K2" s="123"/>
      <c r="M2" s="56" t="s">
        <v>197</v>
      </c>
    </row>
    <row r="3" spans="1:13" x14ac:dyDescent="0.25">
      <c r="F3" s="34"/>
      <c r="G3" s="34"/>
      <c r="H3" s="34"/>
    </row>
    <row r="4" spans="1:13" x14ac:dyDescent="0.25">
      <c r="B4" s="9" t="s">
        <v>44</v>
      </c>
      <c r="D4" s="9" t="s">
        <v>28</v>
      </c>
      <c r="F4" s="34" t="s">
        <v>57</v>
      </c>
      <c r="G4" s="34">
        <v>0</v>
      </c>
      <c r="H4" s="34">
        <v>1</v>
      </c>
      <c r="J4" s="58" t="s">
        <v>193</v>
      </c>
      <c r="K4" s="58" t="s">
        <v>193</v>
      </c>
      <c r="M4" s="9" t="s">
        <v>198</v>
      </c>
    </row>
    <row r="5" spans="1:13" x14ac:dyDescent="0.25">
      <c r="B5" s="9" t="s">
        <v>45</v>
      </c>
      <c r="D5" s="9" t="s">
        <v>29</v>
      </c>
      <c r="F5" s="34" t="s">
        <v>54</v>
      </c>
      <c r="G5" s="34">
        <v>1</v>
      </c>
      <c r="H5" s="34">
        <v>1.0980000000000001</v>
      </c>
      <c r="J5" s="34" t="s">
        <v>73</v>
      </c>
      <c r="K5" s="34" t="str" cm="1">
        <f t="array" ref="K5:K124">_xlfn._xlws.SORT(_xlfn.UNIQUE(J5:J124))</f>
        <v>185HB/M</v>
      </c>
    </row>
    <row r="6" spans="1:13" x14ac:dyDescent="0.25">
      <c r="B6" s="9" t="s">
        <v>46</v>
      </c>
      <c r="D6" s="9" t="s">
        <v>49</v>
      </c>
      <c r="F6" s="34" t="s">
        <v>55</v>
      </c>
      <c r="G6" s="34">
        <v>2</v>
      </c>
      <c r="H6" s="34">
        <v>1.0580000000000001</v>
      </c>
      <c r="J6" s="34" t="s">
        <v>74</v>
      </c>
      <c r="K6" s="34" t="str">
        <v>2axle_empty</v>
      </c>
    </row>
    <row r="7" spans="1:13" x14ac:dyDescent="0.25">
      <c r="D7" s="9" t="s">
        <v>11</v>
      </c>
      <c r="F7" s="34" t="s">
        <v>56</v>
      </c>
      <c r="G7" s="34">
        <v>3</v>
      </c>
      <c r="H7" s="34">
        <v>1.018</v>
      </c>
      <c r="J7" s="34" t="s">
        <v>75</v>
      </c>
      <c r="K7" s="34" t="str">
        <v>2axle_loaded</v>
      </c>
    </row>
    <row r="8" spans="1:13" x14ac:dyDescent="0.25">
      <c r="F8" s="34" t="s">
        <v>58</v>
      </c>
      <c r="G8" s="34">
        <v>4</v>
      </c>
      <c r="H8" s="34">
        <v>0.97799999999999998</v>
      </c>
      <c r="J8" s="34" t="s">
        <v>76</v>
      </c>
      <c r="K8" s="34" t="str">
        <v>3Piece_empty</v>
      </c>
    </row>
    <row r="9" spans="1:13" x14ac:dyDescent="0.25">
      <c r="F9" s="34" t="s">
        <v>59</v>
      </c>
      <c r="G9" s="34">
        <v>7</v>
      </c>
      <c r="H9" s="34">
        <v>0.85799999999999998</v>
      </c>
      <c r="J9" s="34" t="s">
        <v>77</v>
      </c>
      <c r="K9" s="34" t="str">
        <v>3Piece_loaded</v>
      </c>
    </row>
    <row r="10" spans="1:13" x14ac:dyDescent="0.25">
      <c r="F10" s="34" t="s">
        <v>53</v>
      </c>
      <c r="G10" s="34">
        <v>5</v>
      </c>
      <c r="H10" s="34">
        <v>0.93799999999999994</v>
      </c>
      <c r="J10" s="34" t="s">
        <v>78</v>
      </c>
      <c r="K10" s="34" t="str">
        <v>Artic2_80</v>
      </c>
    </row>
    <row r="11" spans="1:13" x14ac:dyDescent="0.25">
      <c r="F11" s="34" t="s">
        <v>60</v>
      </c>
      <c r="G11" s="34">
        <v>6</v>
      </c>
      <c r="H11" s="34">
        <v>0.89800000000000002</v>
      </c>
      <c r="J11" s="34" t="s">
        <v>79</v>
      </c>
      <c r="K11" s="34" t="str">
        <v>Artic3</v>
      </c>
    </row>
    <row r="12" spans="1:13" x14ac:dyDescent="0.25">
      <c r="F12" s="34" t="s">
        <v>11</v>
      </c>
      <c r="G12" s="34" t="s">
        <v>63</v>
      </c>
      <c r="H12" s="34" t="s">
        <v>63</v>
      </c>
      <c r="J12" s="34" t="s">
        <v>80</v>
      </c>
      <c r="K12" s="34" t="str">
        <v>Cl_ 331/T</v>
      </c>
    </row>
    <row r="13" spans="1:13" x14ac:dyDescent="0.25">
      <c r="J13" s="34" t="s">
        <v>81</v>
      </c>
      <c r="K13" s="34" t="str">
        <v>Cl_ 397/T</v>
      </c>
    </row>
    <row r="14" spans="1:13" x14ac:dyDescent="0.25">
      <c r="J14" s="34" t="s">
        <v>82</v>
      </c>
      <c r="K14" s="34" t="str">
        <v>Cl_ 700/T</v>
      </c>
    </row>
    <row r="15" spans="1:13" x14ac:dyDescent="0.25">
      <c r="J15" s="34" t="s">
        <v>83</v>
      </c>
      <c r="K15" s="34" t="str">
        <v>Cl_ 720/5/T</v>
      </c>
    </row>
    <row r="16" spans="1:13" x14ac:dyDescent="0.25">
      <c r="J16" s="34" t="s">
        <v>84</v>
      </c>
      <c r="K16" s="34" t="str">
        <v>Cl_ 777/T</v>
      </c>
    </row>
    <row r="17" spans="10:11" x14ac:dyDescent="0.25">
      <c r="J17" s="34" t="s">
        <v>85</v>
      </c>
      <c r="K17" s="34" t="str">
        <v>Cl_ 800/T_FLU</v>
      </c>
    </row>
    <row r="18" spans="10:11" x14ac:dyDescent="0.25">
      <c r="J18" s="34" t="s">
        <v>86</v>
      </c>
      <c r="K18" s="34" t="str">
        <v>Cl_ 800/T_RLU</v>
      </c>
    </row>
    <row r="19" spans="10:11" x14ac:dyDescent="0.25">
      <c r="J19" s="34" t="s">
        <v>87</v>
      </c>
      <c r="K19" s="34" t="str">
        <v>Cl_ 802/T</v>
      </c>
    </row>
    <row r="20" spans="10:11" x14ac:dyDescent="0.25">
      <c r="J20" s="34" t="s">
        <v>88</v>
      </c>
      <c r="K20" s="34" t="str">
        <v>Cl_ 802/T_FLU</v>
      </c>
    </row>
    <row r="21" spans="10:11" x14ac:dyDescent="0.25">
      <c r="J21" s="34" t="s">
        <v>89</v>
      </c>
      <c r="K21" s="34" t="str">
        <v>Cl_ 802/T_RLU</v>
      </c>
    </row>
    <row r="22" spans="10:11" x14ac:dyDescent="0.25">
      <c r="J22" s="34" t="s">
        <v>90</v>
      </c>
      <c r="K22" s="34" t="str">
        <v>Cl_ 803/T</v>
      </c>
    </row>
    <row r="23" spans="10:11" x14ac:dyDescent="0.25">
      <c r="J23" s="34" t="s">
        <v>91</v>
      </c>
      <c r="K23" s="34" t="str">
        <v>Cl_195/M</v>
      </c>
    </row>
    <row r="24" spans="10:11" x14ac:dyDescent="0.25">
      <c r="J24" s="34" t="s">
        <v>92</v>
      </c>
      <c r="K24" s="34" t="str">
        <v>Cl_196/0/M</v>
      </c>
    </row>
    <row r="25" spans="10:11" x14ac:dyDescent="0.25">
      <c r="J25" s="34" t="s">
        <v>93</v>
      </c>
      <c r="K25" s="34" t="str">
        <v>Cl_196/1/M</v>
      </c>
    </row>
    <row r="26" spans="10:11" x14ac:dyDescent="0.25">
      <c r="J26" s="34" t="s">
        <v>94</v>
      </c>
      <c r="K26" s="34" t="str">
        <v>Cl_331/M</v>
      </c>
    </row>
    <row r="27" spans="10:11" x14ac:dyDescent="0.25">
      <c r="J27" s="34" t="s">
        <v>95</v>
      </c>
      <c r="K27" s="34" t="str">
        <v>Cl_345/M_FLU</v>
      </c>
    </row>
    <row r="28" spans="10:11" x14ac:dyDescent="0.25">
      <c r="J28" s="34" t="s">
        <v>96</v>
      </c>
      <c r="K28" s="34" t="str">
        <v>Cl_345/M_RLU</v>
      </c>
    </row>
    <row r="29" spans="10:11" x14ac:dyDescent="0.25">
      <c r="J29" s="34" t="s">
        <v>97</v>
      </c>
      <c r="K29" s="34" t="str">
        <v>Cl_345/T</v>
      </c>
    </row>
    <row r="30" spans="10:11" x14ac:dyDescent="0.25">
      <c r="J30" s="34" t="s">
        <v>98</v>
      </c>
      <c r="K30" s="34" t="str">
        <v>Cl_385/M</v>
      </c>
    </row>
    <row r="31" spans="10:11" x14ac:dyDescent="0.25">
      <c r="J31" s="34" t="s">
        <v>99</v>
      </c>
      <c r="K31" s="34" t="str">
        <v>Cl_385/T</v>
      </c>
    </row>
    <row r="32" spans="10:11" x14ac:dyDescent="0.25">
      <c r="J32" s="34" t="s">
        <v>100</v>
      </c>
      <c r="K32" s="34" t="str">
        <v>Cl_390/HB/M</v>
      </c>
    </row>
    <row r="33" spans="10:11" x14ac:dyDescent="0.25">
      <c r="J33" s="34" t="s">
        <v>101</v>
      </c>
      <c r="K33" s="34" t="str">
        <v>Cl_390/HB/T</v>
      </c>
    </row>
    <row r="34" spans="10:11" x14ac:dyDescent="0.25">
      <c r="J34" s="34" t="s">
        <v>102</v>
      </c>
      <c r="K34" s="34" t="str">
        <v>Cl_397/M</v>
      </c>
    </row>
    <row r="35" spans="10:11" x14ac:dyDescent="0.25">
      <c r="J35" s="34" t="s">
        <v>103</v>
      </c>
      <c r="K35" s="34" t="str">
        <v>Cl_399/0</v>
      </c>
    </row>
    <row r="36" spans="10:11" x14ac:dyDescent="0.25">
      <c r="J36" s="34" t="s">
        <v>104</v>
      </c>
      <c r="K36" s="34" t="str">
        <v>Cl_700/M</v>
      </c>
    </row>
    <row r="37" spans="10:11" x14ac:dyDescent="0.25">
      <c r="J37" s="34" t="s">
        <v>105</v>
      </c>
      <c r="K37" s="34" t="str">
        <v>Cl_707/M</v>
      </c>
    </row>
    <row r="38" spans="10:11" x14ac:dyDescent="0.25">
      <c r="J38" s="34" t="s">
        <v>106</v>
      </c>
      <c r="K38" s="34" t="str">
        <v>Cl_707/T</v>
      </c>
    </row>
    <row r="39" spans="10:11" x14ac:dyDescent="0.25">
      <c r="J39" s="34" t="s">
        <v>107</v>
      </c>
      <c r="K39" s="34" t="str">
        <v>Cl_717/M</v>
      </c>
    </row>
    <row r="40" spans="10:11" x14ac:dyDescent="0.25">
      <c r="J40" s="34" t="s">
        <v>108</v>
      </c>
      <c r="K40" s="34" t="str">
        <v>Cl_717/T</v>
      </c>
    </row>
    <row r="41" spans="10:11" x14ac:dyDescent="0.25">
      <c r="J41" s="34" t="s">
        <v>109</v>
      </c>
      <c r="K41" s="34" t="str">
        <v>Cl_720/5/M</v>
      </c>
    </row>
    <row r="42" spans="10:11" x14ac:dyDescent="0.25">
      <c r="J42" s="34" t="s">
        <v>110</v>
      </c>
      <c r="K42" s="34" t="str">
        <v>Cl_755/4/M</v>
      </c>
    </row>
    <row r="43" spans="10:11" x14ac:dyDescent="0.25">
      <c r="J43" s="34" t="s">
        <v>111</v>
      </c>
      <c r="K43" s="34" t="str">
        <v>Cl_755/4/T</v>
      </c>
    </row>
    <row r="44" spans="10:11" x14ac:dyDescent="0.25">
      <c r="J44" s="34" t="s">
        <v>112</v>
      </c>
      <c r="K44" s="34" t="str">
        <v>Cl_777/M</v>
      </c>
    </row>
    <row r="45" spans="10:11" x14ac:dyDescent="0.25">
      <c r="J45" s="34" t="s">
        <v>113</v>
      </c>
      <c r="K45" s="34" t="str">
        <v>Cl_800/M_FLU</v>
      </c>
    </row>
    <row r="46" spans="10:11" x14ac:dyDescent="0.25">
      <c r="J46" s="34" t="s">
        <v>114</v>
      </c>
      <c r="K46" s="34" t="str">
        <v>Cl_800/M_RLU</v>
      </c>
    </row>
    <row r="47" spans="10:11" x14ac:dyDescent="0.25">
      <c r="J47" s="34" t="s">
        <v>115</v>
      </c>
      <c r="K47" s="34" t="str">
        <v>Cl_802/M</v>
      </c>
    </row>
    <row r="48" spans="10:11" x14ac:dyDescent="0.25">
      <c r="J48" s="34" t="s">
        <v>116</v>
      </c>
      <c r="K48" s="34" t="str">
        <v>Cl_802/M_FLU</v>
      </c>
    </row>
    <row r="49" spans="10:11" x14ac:dyDescent="0.25">
      <c r="J49" s="34" t="s">
        <v>117</v>
      </c>
      <c r="K49" s="34" t="str">
        <v>Cl_802/M_RLU</v>
      </c>
    </row>
    <row r="50" spans="10:11" x14ac:dyDescent="0.25">
      <c r="J50" s="34" t="s">
        <v>118</v>
      </c>
      <c r="K50" s="34" t="str">
        <v>Cl_803/M</v>
      </c>
    </row>
    <row r="51" spans="10:11" x14ac:dyDescent="0.25">
      <c r="J51" s="34" t="s">
        <v>119</v>
      </c>
      <c r="K51" s="34" t="str">
        <v>Cl_88/0</v>
      </c>
    </row>
    <row r="52" spans="10:11" x14ac:dyDescent="0.25">
      <c r="J52" s="34" t="s">
        <v>120</v>
      </c>
      <c r="K52" s="34" t="str">
        <v>Class_60</v>
      </c>
    </row>
    <row r="53" spans="10:11" x14ac:dyDescent="0.25">
      <c r="J53" s="34" t="s">
        <v>121</v>
      </c>
      <c r="K53" s="34" t="str">
        <v>Class_66</v>
      </c>
    </row>
    <row r="54" spans="10:11" x14ac:dyDescent="0.25">
      <c r="J54" s="34" t="s">
        <v>122</v>
      </c>
      <c r="K54" s="34" t="str">
        <v>Class_68</v>
      </c>
    </row>
    <row r="55" spans="10:11" x14ac:dyDescent="0.25">
      <c r="J55" s="34" t="s">
        <v>123</v>
      </c>
      <c r="K55" s="34" t="str">
        <v>Class_70</v>
      </c>
    </row>
    <row r="56" spans="10:11" x14ac:dyDescent="0.25">
      <c r="J56" s="34" t="s">
        <v>124</v>
      </c>
      <c r="K56" s="34" t="str">
        <v>Coach_100_40</v>
      </c>
    </row>
    <row r="57" spans="10:11" x14ac:dyDescent="0.25">
      <c r="J57" s="34" t="s">
        <v>125</v>
      </c>
      <c r="K57" s="34" t="str">
        <v>Coach_12_30</v>
      </c>
    </row>
    <row r="58" spans="10:11" x14ac:dyDescent="0.25">
      <c r="J58" s="34" t="s">
        <v>126</v>
      </c>
      <c r="K58" s="34" t="str">
        <v>Coach_12_35</v>
      </c>
    </row>
    <row r="59" spans="10:11" x14ac:dyDescent="0.25">
      <c r="J59" s="34" t="s">
        <v>127</v>
      </c>
      <c r="K59" s="34" t="str">
        <v>Coach_12_40</v>
      </c>
    </row>
    <row r="60" spans="10:11" x14ac:dyDescent="0.25">
      <c r="J60" s="34" t="s">
        <v>128</v>
      </c>
      <c r="K60" s="34" t="str">
        <v>Coach_12_50</v>
      </c>
    </row>
    <row r="61" spans="10:11" x14ac:dyDescent="0.25">
      <c r="J61" s="34" t="s">
        <v>129</v>
      </c>
      <c r="K61" s="34" t="str">
        <v>Coach_12_60</v>
      </c>
    </row>
    <row r="62" spans="10:11" x14ac:dyDescent="0.25">
      <c r="J62" s="34" t="s">
        <v>130</v>
      </c>
      <c r="K62" s="34" t="str">
        <v>Coach_128_30</v>
      </c>
    </row>
    <row r="63" spans="10:11" x14ac:dyDescent="0.25">
      <c r="J63" s="34" t="s">
        <v>131</v>
      </c>
      <c r="K63" s="34" t="str">
        <v>Coach_128_35</v>
      </c>
    </row>
    <row r="64" spans="10:11" x14ac:dyDescent="0.25">
      <c r="J64" s="34" t="s">
        <v>132</v>
      </c>
      <c r="K64" s="34" t="str">
        <v>Coach_128_40</v>
      </c>
    </row>
    <row r="65" spans="10:11" x14ac:dyDescent="0.25">
      <c r="J65" s="34" t="s">
        <v>133</v>
      </c>
      <c r="K65" s="34" t="str">
        <v>Coach_128_50</v>
      </c>
    </row>
    <row r="66" spans="10:11" x14ac:dyDescent="0.25">
      <c r="J66" s="34" t="s">
        <v>134</v>
      </c>
      <c r="K66" s="34" t="str">
        <v>Coach_15_30</v>
      </c>
    </row>
    <row r="67" spans="10:11" x14ac:dyDescent="0.25">
      <c r="J67" s="34" t="s">
        <v>135</v>
      </c>
      <c r="K67" s="34" t="str">
        <v>Coach_15_40</v>
      </c>
    </row>
    <row r="68" spans="10:11" x14ac:dyDescent="0.25">
      <c r="J68" s="34" t="s">
        <v>136</v>
      </c>
      <c r="K68" s="34" t="str">
        <v>Coach_15_60</v>
      </c>
    </row>
    <row r="69" spans="10:11" x14ac:dyDescent="0.25">
      <c r="J69" s="34" t="s">
        <v>137</v>
      </c>
      <c r="K69" s="34" t="str">
        <v>Coach_16_30</v>
      </c>
    </row>
    <row r="70" spans="10:11" x14ac:dyDescent="0.25">
      <c r="J70" s="34" t="s">
        <v>138</v>
      </c>
      <c r="K70" s="34" t="str">
        <v>Coach_16_35</v>
      </c>
    </row>
    <row r="71" spans="10:11" x14ac:dyDescent="0.25">
      <c r="J71" s="34" t="s">
        <v>139</v>
      </c>
      <c r="K71" s="34" t="str">
        <v>Coach_16_40</v>
      </c>
    </row>
    <row r="72" spans="10:11" x14ac:dyDescent="0.25">
      <c r="J72" s="34" t="s">
        <v>140</v>
      </c>
      <c r="K72" s="34" t="str">
        <v>Coach_16_50</v>
      </c>
    </row>
    <row r="73" spans="10:11" x14ac:dyDescent="0.25">
      <c r="J73" s="34" t="s">
        <v>141</v>
      </c>
      <c r="K73" s="34" t="str">
        <v>Coach_17_30</v>
      </c>
    </row>
    <row r="74" spans="10:11" x14ac:dyDescent="0.25">
      <c r="J74" s="34" t="s">
        <v>142</v>
      </c>
      <c r="K74" s="34" t="str">
        <v>Coach_17_40</v>
      </c>
    </row>
    <row r="75" spans="10:11" x14ac:dyDescent="0.25">
      <c r="J75" s="34" t="s">
        <v>143</v>
      </c>
      <c r="K75" s="34" t="str">
        <v>Coach_23_30</v>
      </c>
    </row>
    <row r="76" spans="10:11" x14ac:dyDescent="0.25">
      <c r="J76" s="34" t="s">
        <v>144</v>
      </c>
      <c r="K76" s="34" t="str">
        <v>Coach_23_40</v>
      </c>
    </row>
    <row r="77" spans="10:11" x14ac:dyDescent="0.25">
      <c r="J77" s="34" t="s">
        <v>145</v>
      </c>
      <c r="K77" s="34" t="str">
        <v>Coach_23_50</v>
      </c>
    </row>
    <row r="78" spans="10:11" x14ac:dyDescent="0.25">
      <c r="J78" s="34" t="s">
        <v>146</v>
      </c>
      <c r="K78" s="34" t="str">
        <v>Coach_24_30</v>
      </c>
    </row>
    <row r="79" spans="10:11" x14ac:dyDescent="0.25">
      <c r="J79" s="34" t="s">
        <v>147</v>
      </c>
      <c r="K79" s="34" t="str">
        <v>Coach_24_35</v>
      </c>
    </row>
    <row r="80" spans="10:11" x14ac:dyDescent="0.25">
      <c r="J80" s="34" t="s">
        <v>148</v>
      </c>
      <c r="K80" s="34" t="str">
        <v>Coach_24_40</v>
      </c>
    </row>
    <row r="81" spans="10:11" x14ac:dyDescent="0.25">
      <c r="J81" s="34" t="s">
        <v>149</v>
      </c>
      <c r="K81" s="34" t="str">
        <v>Coach_24_50</v>
      </c>
    </row>
    <row r="82" spans="10:11" x14ac:dyDescent="0.25">
      <c r="J82" s="34" t="s">
        <v>150</v>
      </c>
      <c r="K82" s="34" t="str">
        <v>Coach_24_60</v>
      </c>
    </row>
    <row r="83" spans="10:11" x14ac:dyDescent="0.25">
      <c r="J83" s="34" t="s">
        <v>151</v>
      </c>
      <c r="K83" s="34" t="str">
        <v>Coach_26_50</v>
      </c>
    </row>
    <row r="84" spans="10:11" x14ac:dyDescent="0.25">
      <c r="J84" s="34" t="s">
        <v>152</v>
      </c>
      <c r="K84" s="34" t="str">
        <v>Coach_35_50</v>
      </c>
    </row>
    <row r="85" spans="10:11" x14ac:dyDescent="0.25">
      <c r="J85" s="34" t="s">
        <v>153</v>
      </c>
      <c r="K85" s="34" t="str">
        <v>Coach_48_40</v>
      </c>
    </row>
    <row r="86" spans="10:11" x14ac:dyDescent="0.25">
      <c r="J86" s="34" t="s">
        <v>154</v>
      </c>
      <c r="K86" s="34" t="str">
        <v>Coach_48_50</v>
      </c>
    </row>
    <row r="87" spans="10:11" x14ac:dyDescent="0.25">
      <c r="J87" s="34" t="s">
        <v>155</v>
      </c>
      <c r="K87" s="34" t="str">
        <v>Coach_48_60</v>
      </c>
    </row>
    <row r="88" spans="10:11" x14ac:dyDescent="0.25">
      <c r="J88" s="34" t="s">
        <v>156</v>
      </c>
      <c r="K88" s="34" t="str">
        <v>Coach_5</v>
      </c>
    </row>
    <row r="89" spans="10:11" x14ac:dyDescent="0.25">
      <c r="J89" s="34" t="s">
        <v>157</v>
      </c>
      <c r="K89" s="34" t="str">
        <v>Coach_50_40</v>
      </c>
    </row>
    <row r="90" spans="10:11" x14ac:dyDescent="0.25">
      <c r="J90" s="34" t="s">
        <v>158</v>
      </c>
      <c r="K90" s="34" t="str">
        <v>Coach_50_50</v>
      </c>
    </row>
    <row r="91" spans="10:11" x14ac:dyDescent="0.25">
      <c r="J91" s="34" t="s">
        <v>159</v>
      </c>
      <c r="K91" s="34" t="str">
        <v>Coach_50_60</v>
      </c>
    </row>
    <row r="92" spans="10:11" x14ac:dyDescent="0.25">
      <c r="J92" s="34" t="s">
        <v>160</v>
      </c>
      <c r="K92" s="34" t="str">
        <v>Coach_5A</v>
      </c>
    </row>
    <row r="93" spans="10:11" x14ac:dyDescent="0.25">
      <c r="J93" s="34" t="s">
        <v>161</v>
      </c>
      <c r="K93" s="34" t="str">
        <v>Coach_60_50</v>
      </c>
    </row>
    <row r="94" spans="10:11" x14ac:dyDescent="0.25">
      <c r="J94" s="34" t="s">
        <v>162</v>
      </c>
      <c r="K94" s="34" t="str">
        <v>Coach_64_30</v>
      </c>
    </row>
    <row r="95" spans="10:11" x14ac:dyDescent="0.25">
      <c r="J95" s="34" t="s">
        <v>163</v>
      </c>
      <c r="K95" s="34" t="str">
        <v>Coach_64_35</v>
      </c>
    </row>
    <row r="96" spans="10:11" x14ac:dyDescent="0.25">
      <c r="J96" s="34" t="s">
        <v>164</v>
      </c>
      <c r="K96" s="34" t="str">
        <v>Coach_64_40</v>
      </c>
    </row>
    <row r="97" spans="10:11" x14ac:dyDescent="0.25">
      <c r="J97" s="34" t="s">
        <v>165</v>
      </c>
      <c r="K97" s="34" t="str">
        <v>Coach_64_50</v>
      </c>
    </row>
    <row r="98" spans="10:11" x14ac:dyDescent="0.25">
      <c r="J98" s="34" t="s">
        <v>166</v>
      </c>
      <c r="K98" s="34" t="str">
        <v>Coach_64_60</v>
      </c>
    </row>
    <row r="99" spans="10:11" x14ac:dyDescent="0.25">
      <c r="J99" s="34" t="s">
        <v>167</v>
      </c>
      <c r="K99" s="34" t="str">
        <v>Coach_8</v>
      </c>
    </row>
    <row r="100" spans="10:11" x14ac:dyDescent="0.25">
      <c r="J100" s="34" t="s">
        <v>168</v>
      </c>
      <c r="K100" s="34" t="str">
        <v>Coach_80_30</v>
      </c>
    </row>
    <row r="101" spans="10:11" x14ac:dyDescent="0.25">
      <c r="J101" s="34" t="s">
        <v>169</v>
      </c>
      <c r="K101" s="34" t="str">
        <v>Coach_80_40</v>
      </c>
    </row>
    <row r="102" spans="10:11" x14ac:dyDescent="0.25">
      <c r="J102" s="34" t="s">
        <v>170</v>
      </c>
      <c r="K102" s="34" t="str">
        <v>Coach_80_50</v>
      </c>
    </row>
    <row r="103" spans="10:11" x14ac:dyDescent="0.25">
      <c r="J103" s="34" t="s">
        <v>171</v>
      </c>
      <c r="K103" s="34" t="str">
        <v>Coach_HB_40</v>
      </c>
    </row>
    <row r="104" spans="10:11" x14ac:dyDescent="0.25">
      <c r="J104" s="34" t="s">
        <v>172</v>
      </c>
      <c r="K104" s="34" t="str">
        <v>Coach_HB_50</v>
      </c>
    </row>
    <row r="105" spans="10:11" x14ac:dyDescent="0.25">
      <c r="J105" s="34" t="s">
        <v>173</v>
      </c>
      <c r="K105" s="34" t="str">
        <v>Coach_HB_60</v>
      </c>
    </row>
    <row r="106" spans="10:11" x14ac:dyDescent="0.25">
      <c r="J106" s="34" t="s">
        <v>174</v>
      </c>
      <c r="K106" s="34" t="str">
        <v>Coach_HB_Cl221</v>
      </c>
    </row>
    <row r="107" spans="10:11" x14ac:dyDescent="0.25">
      <c r="J107" s="34" t="s">
        <v>175</v>
      </c>
      <c r="K107" s="34" t="str">
        <v>FFAG (L)</v>
      </c>
    </row>
    <row r="108" spans="10:11" x14ac:dyDescent="0.25">
      <c r="J108" s="34" t="s">
        <v>176</v>
      </c>
      <c r="K108" s="34" t="str">
        <v>FFAG (T)</v>
      </c>
    </row>
    <row r="109" spans="10:11" x14ac:dyDescent="0.25">
      <c r="J109" s="34" t="s">
        <v>177</v>
      </c>
      <c r="K109" s="34" t="str">
        <v>FWAC (L)</v>
      </c>
    </row>
    <row r="110" spans="10:11" x14ac:dyDescent="0.25">
      <c r="J110" s="34" t="s">
        <v>178</v>
      </c>
      <c r="K110" s="34" t="str">
        <v>FWAC (T)</v>
      </c>
    </row>
    <row r="111" spans="10:11" x14ac:dyDescent="0.25">
      <c r="J111" s="34" t="s">
        <v>179</v>
      </c>
      <c r="K111" s="34" t="str">
        <v>FWAD (L)</v>
      </c>
    </row>
    <row r="112" spans="10:11" x14ac:dyDescent="0.25">
      <c r="J112" s="34" t="s">
        <v>180</v>
      </c>
      <c r="K112" s="34" t="str">
        <v>FWAD (T)</v>
      </c>
    </row>
    <row r="113" spans="10:11" x14ac:dyDescent="0.25">
      <c r="J113" s="34" t="s">
        <v>181</v>
      </c>
      <c r="K113" s="34" t="str">
        <v>LN25_empty</v>
      </c>
    </row>
    <row r="114" spans="10:11" x14ac:dyDescent="0.25">
      <c r="J114" s="34" t="s">
        <v>182</v>
      </c>
      <c r="K114" s="34" t="str">
        <v>LN25_loaded</v>
      </c>
    </row>
    <row r="115" spans="10:11" x14ac:dyDescent="0.25">
      <c r="J115" s="34" t="s">
        <v>183</v>
      </c>
      <c r="K115" s="34" t="str">
        <v>Loco2_50</v>
      </c>
    </row>
    <row r="116" spans="10:11" x14ac:dyDescent="0.25">
      <c r="J116" s="34" t="s">
        <v>184</v>
      </c>
      <c r="K116" s="34" t="str">
        <v>Loco3_50</v>
      </c>
    </row>
    <row r="117" spans="10:11" x14ac:dyDescent="0.25">
      <c r="J117" s="34" t="s">
        <v>185</v>
      </c>
      <c r="K117" s="34" t="str">
        <v>NACO_empty</v>
      </c>
    </row>
    <row r="118" spans="10:11" x14ac:dyDescent="0.25">
      <c r="J118" s="34" t="s">
        <v>186</v>
      </c>
      <c r="K118" s="34" t="str">
        <v>NACO_loaded</v>
      </c>
    </row>
    <row r="119" spans="10:11" x14ac:dyDescent="0.25">
      <c r="J119" s="34" t="s">
        <v>187</v>
      </c>
      <c r="K119" s="34" t="str">
        <v>Pacer_10</v>
      </c>
    </row>
    <row r="120" spans="10:11" x14ac:dyDescent="0.25">
      <c r="J120" s="34" t="s">
        <v>188</v>
      </c>
      <c r="K120" s="34" t="str">
        <v>PPM_2axle</v>
      </c>
    </row>
    <row r="121" spans="10:11" x14ac:dyDescent="0.25">
      <c r="J121" s="34" t="s">
        <v>189</v>
      </c>
      <c r="K121" s="34" t="str">
        <v>Shunter</v>
      </c>
    </row>
    <row r="122" spans="10:11" x14ac:dyDescent="0.25">
      <c r="J122" s="34" t="s">
        <v>190</v>
      </c>
      <c r="K122" s="34" t="str">
        <v>Tilting_50_50</v>
      </c>
    </row>
    <row r="123" spans="10:11" x14ac:dyDescent="0.25">
      <c r="J123" s="34" t="s">
        <v>191</v>
      </c>
      <c r="K123" s="34" t="str">
        <v>Y25_empty</v>
      </c>
    </row>
    <row r="124" spans="10:11" x14ac:dyDescent="0.25">
      <c r="J124" s="34" t="s">
        <v>192</v>
      </c>
      <c r="K124" s="34" t="str">
        <v>Y25_loaded</v>
      </c>
    </row>
  </sheetData>
  <sheetProtection sheet="1" objects="1" scenarios="1"/>
  <mergeCells count="1">
    <mergeCell ref="J2:K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8C635-BF87-4789-97F8-F1F36832DF86}">
  <sheetPr codeName="Sheet5">
    <tabColor rgb="FF8DC055"/>
  </sheetPr>
  <dimension ref="A1:L101"/>
  <sheetViews>
    <sheetView showGridLines="0" workbookViewId="0">
      <pane xSplit="9" ySplit="11" topLeftCell="J12" activePane="bottomRight" state="frozen"/>
      <selection pane="topRight" activeCell="J1" sqref="J1"/>
      <selection pane="bottomLeft" activeCell="A12" sqref="A12"/>
      <selection pane="bottomRight" activeCell="G6" sqref="G6"/>
    </sheetView>
  </sheetViews>
  <sheetFormatPr defaultColWidth="8.90625" defaultRowHeight="14" x14ac:dyDescent="0.25"/>
  <cols>
    <col min="1" max="1" width="3.1796875" style="3" customWidth="1"/>
    <col min="2" max="2" width="18.81640625" style="3" customWidth="1"/>
    <col min="3" max="4" width="18.81640625" style="35" customWidth="1"/>
    <col min="5" max="5" width="2.81640625" style="3" customWidth="1"/>
    <col min="6" max="8" width="18.81640625" style="3" customWidth="1"/>
    <col min="9" max="9" width="2.81640625" style="3" customWidth="1"/>
    <col min="10" max="10" width="6.1796875" style="3" bestFit="1" customWidth="1"/>
    <col min="11" max="11" width="16.81640625" style="3" bestFit="1" customWidth="1"/>
    <col min="12" max="12" width="8.90625" style="38"/>
    <col min="13" max="16384" width="8.90625" style="3"/>
  </cols>
  <sheetData>
    <row r="1" spans="1:12" x14ac:dyDescent="0.25">
      <c r="A1" s="44" t="s">
        <v>69</v>
      </c>
      <c r="B1" s="44"/>
      <c r="C1" s="45"/>
      <c r="D1" s="45"/>
      <c r="E1" s="44"/>
    </row>
    <row r="3" spans="1:12" x14ac:dyDescent="0.25">
      <c r="B3" s="12" t="s">
        <v>66</v>
      </c>
    </row>
    <row r="4" spans="1:12" x14ac:dyDescent="0.25">
      <c r="B4" s="106" t="s">
        <v>67</v>
      </c>
      <c r="C4" s="106"/>
      <c r="D4" s="106"/>
    </row>
    <row r="5" spans="1:12" x14ac:dyDescent="0.25">
      <c r="B5" s="106"/>
      <c r="C5" s="106"/>
      <c r="D5" s="106"/>
    </row>
    <row r="7" spans="1:12" x14ac:dyDescent="0.25">
      <c r="B7" s="124" t="s">
        <v>68</v>
      </c>
      <c r="C7" s="124"/>
    </row>
    <row r="8" spans="1:12" x14ac:dyDescent="0.25">
      <c r="B8" s="124"/>
      <c r="C8" s="124"/>
      <c r="D8" s="43">
        <v>1</v>
      </c>
    </row>
    <row r="10" spans="1:12" x14ac:dyDescent="0.25">
      <c r="B10" s="102" t="s">
        <v>242</v>
      </c>
      <c r="C10" s="93" t="str">
        <f>IF(AND('VUC rate request form'!$G$19&gt;0,'VUC rate request form'!$G$33='NR INTERNAL - Dropdowns'!$K$4),_xlfn.CONCAT('VUC rate request form'!$G$19," (T)"),"n/a")</f>
        <v>n/a</v>
      </c>
      <c r="D10" s="94"/>
      <c r="F10" s="102" t="s">
        <v>242</v>
      </c>
      <c r="G10" s="93" t="str">
        <f>IF(ISBLANK('VUC rate request form'!$G$19),"n/a",IF(AND('VUC rate request form'!$I$19&gt;0,'VUC rate request form'!$I$33='NR INTERNAL - Dropdowns'!$K$4),_xlfn.CONCAT('VUC rate request form'!$I$19," (L)"),"n/a"))</f>
        <v>n/a</v>
      </c>
      <c r="H10" s="94"/>
    </row>
    <row r="11" spans="1:12" x14ac:dyDescent="0.25">
      <c r="B11" s="55" t="s">
        <v>65</v>
      </c>
      <c r="C11" s="55" t="s">
        <v>64</v>
      </c>
      <c r="D11" s="55" t="s">
        <v>70</v>
      </c>
      <c r="F11" s="55" t="s">
        <v>65</v>
      </c>
      <c r="G11" s="55" t="s">
        <v>64</v>
      </c>
      <c r="H11" s="55" t="s">
        <v>70</v>
      </c>
      <c r="L11" s="3"/>
    </row>
    <row r="12" spans="1:12" x14ac:dyDescent="0.25">
      <c r="B12" s="40" t="s">
        <v>22</v>
      </c>
      <c r="C12" s="46">
        <v>200</v>
      </c>
      <c r="D12" s="72">
        <f>ROUND(INDEX('User defined T-gamma'!$D$17:$I$31,MATCH($C12,'User defined T-gamma'!$C$17:$C$31,0),MATCH($B12,'User defined T-gamma'!$D$16:$I$16,0)),$D$8)</f>
        <v>0</v>
      </c>
      <c r="F12" s="40" t="s">
        <v>22</v>
      </c>
      <c r="G12" s="46">
        <v>200</v>
      </c>
      <c r="H12" s="72">
        <f>ROUND(INDEX('User defined T-gamma'!$M$17:$R$31,MATCH($G12,'User defined T-gamma'!$L$17:$L$31,0),MATCH($F12,'User defined T-gamma'!$M$16:$R$16,0)),$D$8)</f>
        <v>0</v>
      </c>
      <c r="L12" s="3"/>
    </row>
    <row r="13" spans="1:12" x14ac:dyDescent="0.25">
      <c r="B13" s="39" t="s">
        <v>22</v>
      </c>
      <c r="C13" s="47">
        <v>400</v>
      </c>
      <c r="D13" s="73">
        <f>ROUND(INDEX('User defined T-gamma'!$D$17:$I$31,MATCH($C13,'User defined T-gamma'!$C$17:$C$31,0),MATCH($B13,'User defined T-gamma'!$D$16:$I$16,0)),$D$8)</f>
        <v>0</v>
      </c>
      <c r="F13" s="39" t="s">
        <v>22</v>
      </c>
      <c r="G13" s="47">
        <v>400</v>
      </c>
      <c r="H13" s="73">
        <f>ROUND(INDEX('User defined T-gamma'!$M$17:$R$31,MATCH($G13,'User defined T-gamma'!$L$17:$L$31,0),MATCH($F13,'User defined T-gamma'!$M$16:$R$16,0)),$D$8)</f>
        <v>0</v>
      </c>
      <c r="L13" s="3"/>
    </row>
    <row r="14" spans="1:12" x14ac:dyDescent="0.25">
      <c r="B14" s="39" t="s">
        <v>22</v>
      </c>
      <c r="C14" s="47">
        <v>600</v>
      </c>
      <c r="D14" s="73">
        <f>ROUND(INDEX('User defined T-gamma'!$D$17:$I$31,MATCH($C14,'User defined T-gamma'!$C$17:$C$31,0),MATCH($B14,'User defined T-gamma'!$D$16:$I$16,0)),$D$8)</f>
        <v>0</v>
      </c>
      <c r="F14" s="39" t="s">
        <v>22</v>
      </c>
      <c r="G14" s="47">
        <v>600</v>
      </c>
      <c r="H14" s="73">
        <f>ROUND(INDEX('User defined T-gamma'!$M$17:$R$31,MATCH($G14,'User defined T-gamma'!$L$17:$L$31,0),MATCH($F14,'User defined T-gamma'!$M$16:$R$16,0)),$D$8)</f>
        <v>0</v>
      </c>
      <c r="L14" s="3"/>
    </row>
    <row r="15" spans="1:12" x14ac:dyDescent="0.25">
      <c r="B15" s="39" t="s">
        <v>22</v>
      </c>
      <c r="C15" s="47">
        <v>800</v>
      </c>
      <c r="D15" s="73">
        <f>ROUND(INDEX('User defined T-gamma'!$D$17:$I$31,MATCH($C15,'User defined T-gamma'!$C$17:$C$31,0),MATCH($B15,'User defined T-gamma'!$D$16:$I$16,0)),$D$8)</f>
        <v>0</v>
      </c>
      <c r="F15" s="39" t="s">
        <v>22</v>
      </c>
      <c r="G15" s="47">
        <v>800</v>
      </c>
      <c r="H15" s="73">
        <f>ROUND(INDEX('User defined T-gamma'!$M$17:$R$31,MATCH($G15,'User defined T-gamma'!$L$17:$L$31,0),MATCH($F15,'User defined T-gamma'!$M$16:$R$16,0)),$D$8)</f>
        <v>0</v>
      </c>
      <c r="L15" s="3"/>
    </row>
    <row r="16" spans="1:12" x14ac:dyDescent="0.25">
      <c r="B16" s="39" t="s">
        <v>22</v>
      </c>
      <c r="C16" s="47">
        <v>1000</v>
      </c>
      <c r="D16" s="73">
        <f>ROUND(INDEX('User defined T-gamma'!$D$17:$I$31,MATCH($C16,'User defined T-gamma'!$C$17:$C$31,0),MATCH($B16,'User defined T-gamma'!$D$16:$I$16,0)),$D$8)</f>
        <v>0</v>
      </c>
      <c r="F16" s="39" t="s">
        <v>22</v>
      </c>
      <c r="G16" s="47">
        <v>1000</v>
      </c>
      <c r="H16" s="73">
        <f>ROUND(INDEX('User defined T-gamma'!$M$17:$R$31,MATCH($G16,'User defined T-gamma'!$L$17:$L$31,0),MATCH($F16,'User defined T-gamma'!$M$16:$R$16,0)),$D$8)</f>
        <v>0</v>
      </c>
      <c r="L16" s="3"/>
    </row>
    <row r="17" spans="2:12" x14ac:dyDescent="0.25">
      <c r="B17" s="39" t="s">
        <v>22</v>
      </c>
      <c r="C17" s="47">
        <v>1200</v>
      </c>
      <c r="D17" s="73">
        <f>ROUND(INDEX('User defined T-gamma'!$D$17:$I$31,MATCH($C17,'User defined T-gamma'!$C$17:$C$31,0),MATCH($B17,'User defined T-gamma'!$D$16:$I$16,0)),$D$8)</f>
        <v>0</v>
      </c>
      <c r="F17" s="39" t="s">
        <v>22</v>
      </c>
      <c r="G17" s="47">
        <v>1200</v>
      </c>
      <c r="H17" s="73">
        <f>ROUND(INDEX('User defined T-gamma'!$M$17:$R$31,MATCH($G17,'User defined T-gamma'!$L$17:$L$31,0),MATCH($F17,'User defined T-gamma'!$M$16:$R$16,0)),$D$8)</f>
        <v>0</v>
      </c>
      <c r="L17" s="3"/>
    </row>
    <row r="18" spans="2:12" x14ac:dyDescent="0.25">
      <c r="B18" s="39" t="s">
        <v>22</v>
      </c>
      <c r="C18" s="47">
        <v>1400</v>
      </c>
      <c r="D18" s="73">
        <f>ROUND(INDEX('User defined T-gamma'!$D$17:$I$31,MATCH($C18,'User defined T-gamma'!$C$17:$C$31,0),MATCH($B18,'User defined T-gamma'!$D$16:$I$16,0)),$D$8)</f>
        <v>0</v>
      </c>
      <c r="F18" s="39" t="s">
        <v>22</v>
      </c>
      <c r="G18" s="47">
        <v>1400</v>
      </c>
      <c r="H18" s="73">
        <f>ROUND(INDEX('User defined T-gamma'!$M$17:$R$31,MATCH($G18,'User defined T-gamma'!$L$17:$L$31,0),MATCH($F18,'User defined T-gamma'!$M$16:$R$16,0)),$D$8)</f>
        <v>0</v>
      </c>
      <c r="L18" s="3"/>
    </row>
    <row r="19" spans="2:12" x14ac:dyDescent="0.25">
      <c r="B19" s="39" t="s">
        <v>22</v>
      </c>
      <c r="C19" s="47">
        <v>1800</v>
      </c>
      <c r="D19" s="73">
        <f>ROUND(INDEX('User defined T-gamma'!$D$17:$I$31,MATCH($C19,'User defined T-gamma'!$C$17:$C$31,0),MATCH($B19,'User defined T-gamma'!$D$16:$I$16,0)),$D$8)</f>
        <v>0</v>
      </c>
      <c r="F19" s="39" t="s">
        <v>22</v>
      </c>
      <c r="G19" s="47">
        <v>1800</v>
      </c>
      <c r="H19" s="73">
        <f>ROUND(INDEX('User defined T-gamma'!$M$17:$R$31,MATCH($G19,'User defined T-gamma'!$L$17:$L$31,0),MATCH($F19,'User defined T-gamma'!$M$16:$R$16,0)),$D$8)</f>
        <v>0</v>
      </c>
      <c r="L19" s="3"/>
    </row>
    <row r="20" spans="2:12" x14ac:dyDescent="0.25">
      <c r="B20" s="39" t="s">
        <v>22</v>
      </c>
      <c r="C20" s="47">
        <v>2200</v>
      </c>
      <c r="D20" s="73">
        <f>ROUND(INDEX('User defined T-gamma'!$D$17:$I$31,MATCH($C20,'User defined T-gamma'!$C$17:$C$31,0),MATCH($B20,'User defined T-gamma'!$D$16:$I$16,0)),$D$8)</f>
        <v>0</v>
      </c>
      <c r="F20" s="39" t="s">
        <v>22</v>
      </c>
      <c r="G20" s="47">
        <v>2200</v>
      </c>
      <c r="H20" s="73">
        <f>ROUND(INDEX('User defined T-gamma'!$M$17:$R$31,MATCH($G20,'User defined T-gamma'!$L$17:$L$31,0),MATCH($F20,'User defined T-gamma'!$M$16:$R$16,0)),$D$8)</f>
        <v>0</v>
      </c>
      <c r="L20" s="3"/>
    </row>
    <row r="21" spans="2:12" x14ac:dyDescent="0.25">
      <c r="B21" s="39" t="s">
        <v>22</v>
      </c>
      <c r="C21" s="47">
        <v>2600</v>
      </c>
      <c r="D21" s="73">
        <f>ROUND(INDEX('User defined T-gamma'!$D$17:$I$31,MATCH($C21,'User defined T-gamma'!$C$17:$C$31,0),MATCH($B21,'User defined T-gamma'!$D$16:$I$16,0)),$D$8)</f>
        <v>0</v>
      </c>
      <c r="F21" s="39" t="s">
        <v>22</v>
      </c>
      <c r="G21" s="47">
        <v>2600</v>
      </c>
      <c r="H21" s="73">
        <f>ROUND(INDEX('User defined T-gamma'!$M$17:$R$31,MATCH($G21,'User defined T-gamma'!$L$17:$L$31,0),MATCH($F21,'User defined T-gamma'!$M$16:$R$16,0)),$D$8)</f>
        <v>0</v>
      </c>
      <c r="L21" s="3"/>
    </row>
    <row r="22" spans="2:12" x14ac:dyDescent="0.25">
      <c r="B22" s="39" t="s">
        <v>22</v>
      </c>
      <c r="C22" s="47">
        <v>3000</v>
      </c>
      <c r="D22" s="73">
        <f>ROUND(INDEX('User defined T-gamma'!$D$17:$I$31,MATCH($C22,'User defined T-gamma'!$C$17:$C$31,0),MATCH($B22,'User defined T-gamma'!$D$16:$I$16,0)),$D$8)</f>
        <v>0</v>
      </c>
      <c r="F22" s="39" t="s">
        <v>22</v>
      </c>
      <c r="G22" s="47">
        <v>3000</v>
      </c>
      <c r="H22" s="73">
        <f>ROUND(INDEX('User defined T-gamma'!$M$17:$R$31,MATCH($G22,'User defined T-gamma'!$L$17:$L$31,0),MATCH($F22,'User defined T-gamma'!$M$16:$R$16,0)),$D$8)</f>
        <v>0</v>
      </c>
      <c r="L22" s="3"/>
    </row>
    <row r="23" spans="2:12" x14ac:dyDescent="0.25">
      <c r="B23" s="39" t="s">
        <v>22</v>
      </c>
      <c r="C23" s="47">
        <v>4000</v>
      </c>
      <c r="D23" s="73">
        <f>ROUND(INDEX('User defined T-gamma'!$D$17:$I$31,MATCH($C23,'User defined T-gamma'!$C$17:$C$31,0),MATCH($B23,'User defined T-gamma'!$D$16:$I$16,0)),$D$8)</f>
        <v>0</v>
      </c>
      <c r="F23" s="39" t="s">
        <v>22</v>
      </c>
      <c r="G23" s="47">
        <v>4000</v>
      </c>
      <c r="H23" s="73">
        <f>ROUND(INDEX('User defined T-gamma'!$M$17:$R$31,MATCH($G23,'User defined T-gamma'!$L$17:$L$31,0),MATCH($F23,'User defined T-gamma'!$M$16:$R$16,0)),$D$8)</f>
        <v>0</v>
      </c>
      <c r="L23" s="3"/>
    </row>
    <row r="24" spans="2:12" x14ac:dyDescent="0.25">
      <c r="B24" s="39" t="s">
        <v>22</v>
      </c>
      <c r="C24" s="47">
        <v>6000</v>
      </c>
      <c r="D24" s="73">
        <f>ROUND(INDEX('User defined T-gamma'!$D$17:$I$31,MATCH($C24,'User defined T-gamma'!$C$17:$C$31,0),MATCH($B24,'User defined T-gamma'!$D$16:$I$16,0)),$D$8)</f>
        <v>0</v>
      </c>
      <c r="F24" s="39" t="s">
        <v>22</v>
      </c>
      <c r="G24" s="47">
        <v>6000</v>
      </c>
      <c r="H24" s="73">
        <f>ROUND(INDEX('User defined T-gamma'!$M$17:$R$31,MATCH($G24,'User defined T-gamma'!$L$17:$L$31,0),MATCH($F24,'User defined T-gamma'!$M$16:$R$16,0)),$D$8)</f>
        <v>0</v>
      </c>
      <c r="L24" s="3"/>
    </row>
    <row r="25" spans="2:12" x14ac:dyDescent="0.25">
      <c r="B25" s="39" t="s">
        <v>22</v>
      </c>
      <c r="C25" s="47">
        <v>8000</v>
      </c>
      <c r="D25" s="73">
        <f>ROUND(INDEX('User defined T-gamma'!$D$17:$I$31,MATCH($C25,'User defined T-gamma'!$C$17:$C$31,0),MATCH($B25,'User defined T-gamma'!$D$16:$I$16,0)),$D$8)</f>
        <v>0</v>
      </c>
      <c r="F25" s="39" t="s">
        <v>22</v>
      </c>
      <c r="G25" s="47">
        <v>8000</v>
      </c>
      <c r="H25" s="73">
        <f>ROUND(INDEX('User defined T-gamma'!$M$17:$R$31,MATCH($G25,'User defined T-gamma'!$L$17:$L$31,0),MATCH($F25,'User defined T-gamma'!$M$16:$R$16,0)),$D$8)</f>
        <v>0</v>
      </c>
      <c r="L25" s="3"/>
    </row>
    <row r="26" spans="2:12" x14ac:dyDescent="0.25">
      <c r="B26" s="41" t="s">
        <v>22</v>
      </c>
      <c r="C26" s="48">
        <v>10000</v>
      </c>
      <c r="D26" s="74">
        <f>ROUND(INDEX('User defined T-gamma'!$D$17:$I$31,MATCH($C26,'User defined T-gamma'!$C$17:$C$31,0),MATCH($B26,'User defined T-gamma'!$D$16:$I$16,0)),$D$8)</f>
        <v>0</v>
      </c>
      <c r="F26" s="41" t="s">
        <v>22</v>
      </c>
      <c r="G26" s="48">
        <v>10000</v>
      </c>
      <c r="H26" s="74">
        <f>ROUND(INDEX('User defined T-gamma'!$M$17:$R$31,MATCH($G26,'User defined T-gamma'!$L$17:$L$31,0),MATCH($F26,'User defined T-gamma'!$M$16:$R$16,0)),$D$8)</f>
        <v>0</v>
      </c>
      <c r="L26" s="3"/>
    </row>
    <row r="27" spans="2:12" x14ac:dyDescent="0.25">
      <c r="B27" s="49" t="s">
        <v>23</v>
      </c>
      <c r="C27" s="50">
        <v>200</v>
      </c>
      <c r="D27" s="75">
        <f>ROUND(INDEX('User defined T-gamma'!$D$17:$I$31,MATCH($C27,'User defined T-gamma'!$C$17:$C$31,0),MATCH($B27,'User defined T-gamma'!$D$16:$I$16,0)),$D$8)</f>
        <v>0</v>
      </c>
      <c r="F27" s="49" t="s">
        <v>23</v>
      </c>
      <c r="G27" s="50">
        <v>200</v>
      </c>
      <c r="H27" s="75">
        <f>ROUND(INDEX('User defined T-gamma'!$M$17:$R$31,MATCH($G27,'User defined T-gamma'!$L$17:$L$31,0),MATCH($F27,'User defined T-gamma'!$M$16:$R$16,0)),$D$8)</f>
        <v>0</v>
      </c>
      <c r="L27" s="3"/>
    </row>
    <row r="28" spans="2:12" ht="13.75" customHeight="1" x14ac:dyDescent="0.25">
      <c r="B28" s="51" t="s">
        <v>23</v>
      </c>
      <c r="C28" s="52">
        <v>400</v>
      </c>
      <c r="D28" s="76">
        <f>ROUND(INDEX('User defined T-gamma'!$D$17:$I$31,MATCH($C28,'User defined T-gamma'!$C$17:$C$31,0),MATCH($B28,'User defined T-gamma'!$D$16:$I$16,0)),$D$8)</f>
        <v>0</v>
      </c>
      <c r="F28" s="51" t="s">
        <v>23</v>
      </c>
      <c r="G28" s="52">
        <v>400</v>
      </c>
      <c r="H28" s="76">
        <f>ROUND(INDEX('User defined T-gamma'!$M$17:$R$31,MATCH($G28,'User defined T-gamma'!$L$17:$L$31,0),MATCH($F28,'User defined T-gamma'!$M$16:$R$16,0)),$D$8)</f>
        <v>0</v>
      </c>
      <c r="L28" s="3"/>
    </row>
    <row r="29" spans="2:12" x14ac:dyDescent="0.25">
      <c r="B29" s="51" t="s">
        <v>23</v>
      </c>
      <c r="C29" s="52">
        <v>600</v>
      </c>
      <c r="D29" s="76">
        <f>ROUND(INDEX('User defined T-gamma'!$D$17:$I$31,MATCH($C29,'User defined T-gamma'!$C$17:$C$31,0),MATCH($B29,'User defined T-gamma'!$D$16:$I$16,0)),$D$8)</f>
        <v>0</v>
      </c>
      <c r="F29" s="51" t="s">
        <v>23</v>
      </c>
      <c r="G29" s="52">
        <v>600</v>
      </c>
      <c r="H29" s="76">
        <f>ROUND(INDEX('User defined T-gamma'!$M$17:$R$31,MATCH($G29,'User defined T-gamma'!$L$17:$L$31,0),MATCH($F29,'User defined T-gamma'!$M$16:$R$16,0)),$D$8)</f>
        <v>0</v>
      </c>
      <c r="L29" s="3"/>
    </row>
    <row r="30" spans="2:12" x14ac:dyDescent="0.25">
      <c r="B30" s="51" t="s">
        <v>23</v>
      </c>
      <c r="C30" s="52">
        <v>800</v>
      </c>
      <c r="D30" s="76">
        <f>ROUND(INDEX('User defined T-gamma'!$D$17:$I$31,MATCH($C30,'User defined T-gamma'!$C$17:$C$31,0),MATCH($B30,'User defined T-gamma'!$D$16:$I$16,0)),$D$8)</f>
        <v>0</v>
      </c>
      <c r="F30" s="51" t="s">
        <v>23</v>
      </c>
      <c r="G30" s="52">
        <v>800</v>
      </c>
      <c r="H30" s="76">
        <f>ROUND(INDEX('User defined T-gamma'!$M$17:$R$31,MATCH($G30,'User defined T-gamma'!$L$17:$L$31,0),MATCH($F30,'User defined T-gamma'!$M$16:$R$16,0)),$D$8)</f>
        <v>0</v>
      </c>
      <c r="L30" s="3"/>
    </row>
    <row r="31" spans="2:12" x14ac:dyDescent="0.25">
      <c r="B31" s="51" t="s">
        <v>23</v>
      </c>
      <c r="C31" s="52">
        <v>1000</v>
      </c>
      <c r="D31" s="76">
        <f>ROUND(INDEX('User defined T-gamma'!$D$17:$I$31,MATCH($C31,'User defined T-gamma'!$C$17:$C$31,0),MATCH($B31,'User defined T-gamma'!$D$16:$I$16,0)),$D$8)</f>
        <v>0</v>
      </c>
      <c r="F31" s="51" t="s">
        <v>23</v>
      </c>
      <c r="G31" s="52">
        <v>1000</v>
      </c>
      <c r="H31" s="76">
        <f>ROUND(INDEX('User defined T-gamma'!$M$17:$R$31,MATCH($G31,'User defined T-gamma'!$L$17:$L$31,0),MATCH($F31,'User defined T-gamma'!$M$16:$R$16,0)),$D$8)</f>
        <v>0</v>
      </c>
      <c r="L31" s="3"/>
    </row>
    <row r="32" spans="2:12" x14ac:dyDescent="0.25">
      <c r="B32" s="51" t="s">
        <v>23</v>
      </c>
      <c r="C32" s="52">
        <v>1200</v>
      </c>
      <c r="D32" s="76">
        <f>ROUND(INDEX('User defined T-gamma'!$D$17:$I$31,MATCH($C32,'User defined T-gamma'!$C$17:$C$31,0),MATCH($B32,'User defined T-gamma'!$D$16:$I$16,0)),$D$8)</f>
        <v>0</v>
      </c>
      <c r="F32" s="51" t="s">
        <v>23</v>
      </c>
      <c r="G32" s="52">
        <v>1200</v>
      </c>
      <c r="H32" s="76">
        <f>ROUND(INDEX('User defined T-gamma'!$M$17:$R$31,MATCH($G32,'User defined T-gamma'!$L$17:$L$31,0),MATCH($F32,'User defined T-gamma'!$M$16:$R$16,0)),$D$8)</f>
        <v>0</v>
      </c>
      <c r="L32" s="3"/>
    </row>
    <row r="33" spans="2:12" x14ac:dyDescent="0.25">
      <c r="B33" s="51" t="s">
        <v>23</v>
      </c>
      <c r="C33" s="52">
        <v>1400</v>
      </c>
      <c r="D33" s="76">
        <f>ROUND(INDEX('User defined T-gamma'!$D$17:$I$31,MATCH($C33,'User defined T-gamma'!$C$17:$C$31,0),MATCH($B33,'User defined T-gamma'!$D$16:$I$16,0)),$D$8)</f>
        <v>0</v>
      </c>
      <c r="F33" s="51" t="s">
        <v>23</v>
      </c>
      <c r="G33" s="52">
        <v>1400</v>
      </c>
      <c r="H33" s="76">
        <f>ROUND(INDEX('User defined T-gamma'!$M$17:$R$31,MATCH($G33,'User defined T-gamma'!$L$17:$L$31,0),MATCH($F33,'User defined T-gamma'!$M$16:$R$16,0)),$D$8)</f>
        <v>0</v>
      </c>
      <c r="L33" s="3"/>
    </row>
    <row r="34" spans="2:12" x14ac:dyDescent="0.25">
      <c r="B34" s="51" t="s">
        <v>23</v>
      </c>
      <c r="C34" s="52">
        <v>1800</v>
      </c>
      <c r="D34" s="76">
        <f>ROUND(INDEX('User defined T-gamma'!$D$17:$I$31,MATCH($C34,'User defined T-gamma'!$C$17:$C$31,0),MATCH($B34,'User defined T-gamma'!$D$16:$I$16,0)),$D$8)</f>
        <v>0</v>
      </c>
      <c r="F34" s="51" t="s">
        <v>23</v>
      </c>
      <c r="G34" s="52">
        <v>1800</v>
      </c>
      <c r="H34" s="76">
        <f>ROUND(INDEX('User defined T-gamma'!$M$17:$R$31,MATCH($G34,'User defined T-gamma'!$L$17:$L$31,0),MATCH($F34,'User defined T-gamma'!$M$16:$R$16,0)),$D$8)</f>
        <v>0</v>
      </c>
      <c r="L34" s="3"/>
    </row>
    <row r="35" spans="2:12" x14ac:dyDescent="0.25">
      <c r="B35" s="51" t="s">
        <v>23</v>
      </c>
      <c r="C35" s="52">
        <v>2200</v>
      </c>
      <c r="D35" s="76">
        <f>ROUND(INDEX('User defined T-gamma'!$D$17:$I$31,MATCH($C35,'User defined T-gamma'!$C$17:$C$31,0),MATCH($B35,'User defined T-gamma'!$D$16:$I$16,0)),$D$8)</f>
        <v>0</v>
      </c>
      <c r="F35" s="51" t="s">
        <v>23</v>
      </c>
      <c r="G35" s="52">
        <v>2200</v>
      </c>
      <c r="H35" s="76">
        <f>ROUND(INDEX('User defined T-gamma'!$M$17:$R$31,MATCH($G35,'User defined T-gamma'!$L$17:$L$31,0),MATCH($F35,'User defined T-gamma'!$M$16:$R$16,0)),$D$8)</f>
        <v>0</v>
      </c>
      <c r="L35" s="3"/>
    </row>
    <row r="36" spans="2:12" x14ac:dyDescent="0.25">
      <c r="B36" s="51" t="s">
        <v>23</v>
      </c>
      <c r="C36" s="52">
        <v>2600</v>
      </c>
      <c r="D36" s="76">
        <f>ROUND(INDEX('User defined T-gamma'!$D$17:$I$31,MATCH($C36,'User defined T-gamma'!$C$17:$C$31,0),MATCH($B36,'User defined T-gamma'!$D$16:$I$16,0)),$D$8)</f>
        <v>0</v>
      </c>
      <c r="F36" s="51" t="s">
        <v>23</v>
      </c>
      <c r="G36" s="52">
        <v>2600</v>
      </c>
      <c r="H36" s="76">
        <f>ROUND(INDEX('User defined T-gamma'!$M$17:$R$31,MATCH($G36,'User defined T-gamma'!$L$17:$L$31,0),MATCH($F36,'User defined T-gamma'!$M$16:$R$16,0)),$D$8)</f>
        <v>0</v>
      </c>
      <c r="L36" s="3"/>
    </row>
    <row r="37" spans="2:12" x14ac:dyDescent="0.25">
      <c r="B37" s="51" t="s">
        <v>23</v>
      </c>
      <c r="C37" s="52">
        <v>3000</v>
      </c>
      <c r="D37" s="76">
        <f>ROUND(INDEX('User defined T-gamma'!$D$17:$I$31,MATCH($C37,'User defined T-gamma'!$C$17:$C$31,0),MATCH($B37,'User defined T-gamma'!$D$16:$I$16,0)),$D$8)</f>
        <v>0</v>
      </c>
      <c r="F37" s="51" t="s">
        <v>23</v>
      </c>
      <c r="G37" s="52">
        <v>3000</v>
      </c>
      <c r="H37" s="76">
        <f>ROUND(INDEX('User defined T-gamma'!$M$17:$R$31,MATCH($G37,'User defined T-gamma'!$L$17:$L$31,0),MATCH($F37,'User defined T-gamma'!$M$16:$R$16,0)),$D$8)</f>
        <v>0</v>
      </c>
      <c r="L37" s="3"/>
    </row>
    <row r="38" spans="2:12" x14ac:dyDescent="0.25">
      <c r="B38" s="51" t="s">
        <v>23</v>
      </c>
      <c r="C38" s="52">
        <v>4000</v>
      </c>
      <c r="D38" s="76">
        <f>ROUND(INDEX('User defined T-gamma'!$D$17:$I$31,MATCH($C38,'User defined T-gamma'!$C$17:$C$31,0),MATCH($B38,'User defined T-gamma'!$D$16:$I$16,0)),$D$8)</f>
        <v>0</v>
      </c>
      <c r="F38" s="51" t="s">
        <v>23</v>
      </c>
      <c r="G38" s="52">
        <v>4000</v>
      </c>
      <c r="H38" s="76">
        <f>ROUND(INDEX('User defined T-gamma'!$M$17:$R$31,MATCH($G38,'User defined T-gamma'!$L$17:$L$31,0),MATCH($F38,'User defined T-gamma'!$M$16:$R$16,0)),$D$8)</f>
        <v>0</v>
      </c>
      <c r="L38" s="3"/>
    </row>
    <row r="39" spans="2:12" x14ac:dyDescent="0.25">
      <c r="B39" s="51" t="s">
        <v>23</v>
      </c>
      <c r="C39" s="52">
        <v>6000</v>
      </c>
      <c r="D39" s="76">
        <f>ROUND(INDEX('User defined T-gamma'!$D$17:$I$31,MATCH($C39,'User defined T-gamma'!$C$17:$C$31,0),MATCH($B39,'User defined T-gamma'!$D$16:$I$16,0)),$D$8)</f>
        <v>0</v>
      </c>
      <c r="F39" s="51" t="s">
        <v>23</v>
      </c>
      <c r="G39" s="52">
        <v>6000</v>
      </c>
      <c r="H39" s="76">
        <f>ROUND(INDEX('User defined T-gamma'!$M$17:$R$31,MATCH($G39,'User defined T-gamma'!$L$17:$L$31,0),MATCH($F39,'User defined T-gamma'!$M$16:$R$16,0)),$D$8)</f>
        <v>0</v>
      </c>
      <c r="L39" s="3"/>
    </row>
    <row r="40" spans="2:12" x14ac:dyDescent="0.25">
      <c r="B40" s="51" t="s">
        <v>23</v>
      </c>
      <c r="C40" s="52">
        <v>8000</v>
      </c>
      <c r="D40" s="76">
        <f>ROUND(INDEX('User defined T-gamma'!$D$17:$I$31,MATCH($C40,'User defined T-gamma'!$C$17:$C$31,0),MATCH($B40,'User defined T-gamma'!$D$16:$I$16,0)),$D$8)</f>
        <v>0</v>
      </c>
      <c r="F40" s="51" t="s">
        <v>23</v>
      </c>
      <c r="G40" s="52">
        <v>8000</v>
      </c>
      <c r="H40" s="76">
        <f>ROUND(INDEX('User defined T-gamma'!$M$17:$R$31,MATCH($G40,'User defined T-gamma'!$L$17:$L$31,0),MATCH($F40,'User defined T-gamma'!$M$16:$R$16,0)),$D$8)</f>
        <v>0</v>
      </c>
      <c r="L40" s="3"/>
    </row>
    <row r="41" spans="2:12" x14ac:dyDescent="0.25">
      <c r="B41" s="53" t="s">
        <v>23</v>
      </c>
      <c r="C41" s="54">
        <v>10000</v>
      </c>
      <c r="D41" s="77">
        <f>ROUND(INDEX('User defined T-gamma'!$D$17:$I$31,MATCH($C41,'User defined T-gamma'!$C$17:$C$31,0),MATCH($B41,'User defined T-gamma'!$D$16:$I$16,0)),$D$8)</f>
        <v>0</v>
      </c>
      <c r="F41" s="53" t="s">
        <v>23</v>
      </c>
      <c r="G41" s="54">
        <v>10000</v>
      </c>
      <c r="H41" s="77">
        <f>ROUND(INDEX('User defined T-gamma'!$M$17:$R$31,MATCH($G41,'User defined T-gamma'!$L$17:$L$31,0),MATCH($F41,'User defined T-gamma'!$M$16:$R$16,0)),$D$8)</f>
        <v>0</v>
      </c>
      <c r="L41" s="3"/>
    </row>
    <row r="42" spans="2:12" x14ac:dyDescent="0.25">
      <c r="B42" s="40" t="s">
        <v>24</v>
      </c>
      <c r="C42" s="46">
        <v>200</v>
      </c>
      <c r="D42" s="72">
        <f>ROUND(INDEX('User defined T-gamma'!$D$17:$I$31,MATCH($C42,'User defined T-gamma'!$C$17:$C$31,0),MATCH($B42,'User defined T-gamma'!$D$16:$I$16,0)),$D$8)</f>
        <v>0</v>
      </c>
      <c r="F42" s="40" t="s">
        <v>24</v>
      </c>
      <c r="G42" s="46">
        <v>200</v>
      </c>
      <c r="H42" s="72">
        <f>ROUND(INDEX('User defined T-gamma'!$M$17:$R$31,MATCH($G42,'User defined T-gamma'!$L$17:$L$31,0),MATCH($F42,'User defined T-gamma'!$M$16:$R$16,0)),$D$8)</f>
        <v>0</v>
      </c>
      <c r="L42" s="3"/>
    </row>
    <row r="43" spans="2:12" x14ac:dyDescent="0.25">
      <c r="B43" s="39" t="s">
        <v>24</v>
      </c>
      <c r="C43" s="47">
        <v>400</v>
      </c>
      <c r="D43" s="73">
        <f>ROUND(INDEX('User defined T-gamma'!$D$17:$I$31,MATCH($C43,'User defined T-gamma'!$C$17:$C$31,0),MATCH($B43,'User defined T-gamma'!$D$16:$I$16,0)),$D$8)</f>
        <v>0</v>
      </c>
      <c r="F43" s="39" t="s">
        <v>24</v>
      </c>
      <c r="G43" s="47">
        <v>400</v>
      </c>
      <c r="H43" s="73">
        <f>ROUND(INDEX('User defined T-gamma'!$M$17:$R$31,MATCH($G43,'User defined T-gamma'!$L$17:$L$31,0),MATCH($F43,'User defined T-gamma'!$M$16:$R$16,0)),$D$8)</f>
        <v>0</v>
      </c>
      <c r="L43" s="3"/>
    </row>
    <row r="44" spans="2:12" x14ac:dyDescent="0.25">
      <c r="B44" s="39" t="s">
        <v>24</v>
      </c>
      <c r="C44" s="47">
        <v>600</v>
      </c>
      <c r="D44" s="73">
        <f>ROUND(INDEX('User defined T-gamma'!$D$17:$I$31,MATCH($C44,'User defined T-gamma'!$C$17:$C$31,0),MATCH($B44,'User defined T-gamma'!$D$16:$I$16,0)),$D$8)</f>
        <v>0</v>
      </c>
      <c r="F44" s="39" t="s">
        <v>24</v>
      </c>
      <c r="G44" s="47">
        <v>600</v>
      </c>
      <c r="H44" s="73">
        <f>ROUND(INDEX('User defined T-gamma'!$M$17:$R$31,MATCH($G44,'User defined T-gamma'!$L$17:$L$31,0),MATCH($F44,'User defined T-gamma'!$M$16:$R$16,0)),$D$8)</f>
        <v>0</v>
      </c>
      <c r="L44" s="3"/>
    </row>
    <row r="45" spans="2:12" x14ac:dyDescent="0.25">
      <c r="B45" s="39" t="s">
        <v>24</v>
      </c>
      <c r="C45" s="47">
        <v>800</v>
      </c>
      <c r="D45" s="73">
        <f>ROUND(INDEX('User defined T-gamma'!$D$17:$I$31,MATCH($C45,'User defined T-gamma'!$C$17:$C$31,0),MATCH($B45,'User defined T-gamma'!$D$16:$I$16,0)),$D$8)</f>
        <v>0</v>
      </c>
      <c r="F45" s="39" t="s">
        <v>24</v>
      </c>
      <c r="G45" s="47">
        <v>800</v>
      </c>
      <c r="H45" s="73">
        <f>ROUND(INDEX('User defined T-gamma'!$M$17:$R$31,MATCH($G45,'User defined T-gamma'!$L$17:$L$31,0),MATCH($F45,'User defined T-gamma'!$M$16:$R$16,0)),$D$8)</f>
        <v>0</v>
      </c>
      <c r="L45" s="3"/>
    </row>
    <row r="46" spans="2:12" x14ac:dyDescent="0.25">
      <c r="B46" s="39" t="s">
        <v>24</v>
      </c>
      <c r="C46" s="47">
        <v>1000</v>
      </c>
      <c r="D46" s="73">
        <f>ROUND(INDEX('User defined T-gamma'!$D$17:$I$31,MATCH($C46,'User defined T-gamma'!$C$17:$C$31,0),MATCH($B46,'User defined T-gamma'!$D$16:$I$16,0)),$D$8)</f>
        <v>0</v>
      </c>
      <c r="F46" s="39" t="s">
        <v>24</v>
      </c>
      <c r="G46" s="47">
        <v>1000</v>
      </c>
      <c r="H46" s="73">
        <f>ROUND(INDEX('User defined T-gamma'!$M$17:$R$31,MATCH($G46,'User defined T-gamma'!$L$17:$L$31,0),MATCH($F46,'User defined T-gamma'!$M$16:$R$16,0)),$D$8)</f>
        <v>0</v>
      </c>
      <c r="L46" s="3"/>
    </row>
    <row r="47" spans="2:12" x14ac:dyDescent="0.25">
      <c r="B47" s="39" t="s">
        <v>24</v>
      </c>
      <c r="C47" s="47">
        <v>1200</v>
      </c>
      <c r="D47" s="73">
        <f>ROUND(INDEX('User defined T-gamma'!$D$17:$I$31,MATCH($C47,'User defined T-gamma'!$C$17:$C$31,0),MATCH($B47,'User defined T-gamma'!$D$16:$I$16,0)),$D$8)</f>
        <v>0</v>
      </c>
      <c r="F47" s="39" t="s">
        <v>24</v>
      </c>
      <c r="G47" s="47">
        <v>1200</v>
      </c>
      <c r="H47" s="73">
        <f>ROUND(INDEX('User defined T-gamma'!$M$17:$R$31,MATCH($G47,'User defined T-gamma'!$L$17:$L$31,0),MATCH($F47,'User defined T-gamma'!$M$16:$R$16,0)),$D$8)</f>
        <v>0</v>
      </c>
      <c r="L47" s="3"/>
    </row>
    <row r="48" spans="2:12" x14ac:dyDescent="0.25">
      <c r="B48" s="39" t="s">
        <v>24</v>
      </c>
      <c r="C48" s="47">
        <v>1400</v>
      </c>
      <c r="D48" s="73">
        <f>ROUND(INDEX('User defined T-gamma'!$D$17:$I$31,MATCH($C48,'User defined T-gamma'!$C$17:$C$31,0),MATCH($B48,'User defined T-gamma'!$D$16:$I$16,0)),$D$8)</f>
        <v>0</v>
      </c>
      <c r="F48" s="39" t="s">
        <v>24</v>
      </c>
      <c r="G48" s="47">
        <v>1400</v>
      </c>
      <c r="H48" s="73">
        <f>ROUND(INDEX('User defined T-gamma'!$M$17:$R$31,MATCH($G48,'User defined T-gamma'!$L$17:$L$31,0),MATCH($F48,'User defined T-gamma'!$M$16:$R$16,0)),$D$8)</f>
        <v>0</v>
      </c>
      <c r="L48" s="3"/>
    </row>
    <row r="49" spans="2:12" x14ac:dyDescent="0.25">
      <c r="B49" s="39" t="s">
        <v>24</v>
      </c>
      <c r="C49" s="47">
        <v>1800</v>
      </c>
      <c r="D49" s="73">
        <f>ROUND(INDEX('User defined T-gamma'!$D$17:$I$31,MATCH($C49,'User defined T-gamma'!$C$17:$C$31,0),MATCH($B49,'User defined T-gamma'!$D$16:$I$16,0)),$D$8)</f>
        <v>0</v>
      </c>
      <c r="F49" s="39" t="s">
        <v>24</v>
      </c>
      <c r="G49" s="47">
        <v>1800</v>
      </c>
      <c r="H49" s="73">
        <f>ROUND(INDEX('User defined T-gamma'!$M$17:$R$31,MATCH($G49,'User defined T-gamma'!$L$17:$L$31,0),MATCH($F49,'User defined T-gamma'!$M$16:$R$16,0)),$D$8)</f>
        <v>0</v>
      </c>
      <c r="L49" s="3"/>
    </row>
    <row r="50" spans="2:12" x14ac:dyDescent="0.25">
      <c r="B50" s="39" t="s">
        <v>24</v>
      </c>
      <c r="C50" s="47">
        <v>2200</v>
      </c>
      <c r="D50" s="73">
        <f>ROUND(INDEX('User defined T-gamma'!$D$17:$I$31,MATCH($C50,'User defined T-gamma'!$C$17:$C$31,0),MATCH($B50,'User defined T-gamma'!$D$16:$I$16,0)),$D$8)</f>
        <v>0</v>
      </c>
      <c r="F50" s="39" t="s">
        <v>24</v>
      </c>
      <c r="G50" s="47">
        <v>2200</v>
      </c>
      <c r="H50" s="73">
        <f>ROUND(INDEX('User defined T-gamma'!$M$17:$R$31,MATCH($G50,'User defined T-gamma'!$L$17:$L$31,0),MATCH($F50,'User defined T-gamma'!$M$16:$R$16,0)),$D$8)</f>
        <v>0</v>
      </c>
      <c r="L50" s="3"/>
    </row>
    <row r="51" spans="2:12" x14ac:dyDescent="0.25">
      <c r="B51" s="39" t="s">
        <v>24</v>
      </c>
      <c r="C51" s="47">
        <v>2600</v>
      </c>
      <c r="D51" s="73">
        <f>ROUND(INDEX('User defined T-gamma'!$D$17:$I$31,MATCH($C51,'User defined T-gamma'!$C$17:$C$31,0),MATCH($B51,'User defined T-gamma'!$D$16:$I$16,0)),$D$8)</f>
        <v>0</v>
      </c>
      <c r="F51" s="39" t="s">
        <v>24</v>
      </c>
      <c r="G51" s="47">
        <v>2600</v>
      </c>
      <c r="H51" s="73">
        <f>ROUND(INDEX('User defined T-gamma'!$M$17:$R$31,MATCH($G51,'User defined T-gamma'!$L$17:$L$31,0),MATCH($F51,'User defined T-gamma'!$M$16:$R$16,0)),$D$8)</f>
        <v>0</v>
      </c>
      <c r="L51" s="3"/>
    </row>
    <row r="52" spans="2:12" x14ac:dyDescent="0.25">
      <c r="B52" s="39" t="s">
        <v>24</v>
      </c>
      <c r="C52" s="47">
        <v>3000</v>
      </c>
      <c r="D52" s="73">
        <f>ROUND(INDEX('User defined T-gamma'!$D$17:$I$31,MATCH($C52,'User defined T-gamma'!$C$17:$C$31,0),MATCH($B52,'User defined T-gamma'!$D$16:$I$16,0)),$D$8)</f>
        <v>0</v>
      </c>
      <c r="F52" s="39" t="s">
        <v>24</v>
      </c>
      <c r="G52" s="47">
        <v>3000</v>
      </c>
      <c r="H52" s="73">
        <f>ROUND(INDEX('User defined T-gamma'!$M$17:$R$31,MATCH($G52,'User defined T-gamma'!$L$17:$L$31,0),MATCH($F52,'User defined T-gamma'!$M$16:$R$16,0)),$D$8)</f>
        <v>0</v>
      </c>
      <c r="L52" s="3"/>
    </row>
    <row r="53" spans="2:12" x14ac:dyDescent="0.25">
      <c r="B53" s="39" t="s">
        <v>24</v>
      </c>
      <c r="C53" s="47">
        <v>4000</v>
      </c>
      <c r="D53" s="73">
        <f>ROUND(INDEX('User defined T-gamma'!$D$17:$I$31,MATCH($C53,'User defined T-gamma'!$C$17:$C$31,0),MATCH($B53,'User defined T-gamma'!$D$16:$I$16,0)),$D$8)</f>
        <v>0</v>
      </c>
      <c r="F53" s="39" t="s">
        <v>24</v>
      </c>
      <c r="G53" s="47">
        <v>4000</v>
      </c>
      <c r="H53" s="73">
        <f>ROUND(INDEX('User defined T-gamma'!$M$17:$R$31,MATCH($G53,'User defined T-gamma'!$L$17:$L$31,0),MATCH($F53,'User defined T-gamma'!$M$16:$R$16,0)),$D$8)</f>
        <v>0</v>
      </c>
      <c r="L53" s="3"/>
    </row>
    <row r="54" spans="2:12" x14ac:dyDescent="0.25">
      <c r="B54" s="39" t="s">
        <v>24</v>
      </c>
      <c r="C54" s="47">
        <v>6000</v>
      </c>
      <c r="D54" s="73">
        <f>ROUND(INDEX('User defined T-gamma'!$D$17:$I$31,MATCH($C54,'User defined T-gamma'!$C$17:$C$31,0),MATCH($B54,'User defined T-gamma'!$D$16:$I$16,0)),$D$8)</f>
        <v>0</v>
      </c>
      <c r="F54" s="39" t="s">
        <v>24</v>
      </c>
      <c r="G54" s="47">
        <v>6000</v>
      </c>
      <c r="H54" s="73">
        <f>ROUND(INDEX('User defined T-gamma'!$M$17:$R$31,MATCH($G54,'User defined T-gamma'!$L$17:$L$31,0),MATCH($F54,'User defined T-gamma'!$M$16:$R$16,0)),$D$8)</f>
        <v>0</v>
      </c>
      <c r="L54" s="3"/>
    </row>
    <row r="55" spans="2:12" x14ac:dyDescent="0.25">
      <c r="B55" s="39" t="s">
        <v>24</v>
      </c>
      <c r="C55" s="47">
        <v>8000</v>
      </c>
      <c r="D55" s="73">
        <f>ROUND(INDEX('User defined T-gamma'!$D$17:$I$31,MATCH($C55,'User defined T-gamma'!$C$17:$C$31,0),MATCH($B55,'User defined T-gamma'!$D$16:$I$16,0)),$D$8)</f>
        <v>0</v>
      </c>
      <c r="F55" s="39" t="s">
        <v>24</v>
      </c>
      <c r="G55" s="47">
        <v>8000</v>
      </c>
      <c r="H55" s="73">
        <f>ROUND(INDEX('User defined T-gamma'!$M$17:$R$31,MATCH($G55,'User defined T-gamma'!$L$17:$L$31,0),MATCH($F55,'User defined T-gamma'!$M$16:$R$16,0)),$D$8)</f>
        <v>0</v>
      </c>
      <c r="L55" s="3"/>
    </row>
    <row r="56" spans="2:12" x14ac:dyDescent="0.25">
      <c r="B56" s="41" t="s">
        <v>24</v>
      </c>
      <c r="C56" s="48">
        <v>10000</v>
      </c>
      <c r="D56" s="74">
        <f>ROUND(INDEX('User defined T-gamma'!$D$17:$I$31,MATCH($C56,'User defined T-gamma'!$C$17:$C$31,0),MATCH($B56,'User defined T-gamma'!$D$16:$I$16,0)),$D$8)</f>
        <v>0</v>
      </c>
      <c r="F56" s="41" t="s">
        <v>24</v>
      </c>
      <c r="G56" s="48">
        <v>10000</v>
      </c>
      <c r="H56" s="74">
        <f>ROUND(INDEX('User defined T-gamma'!$M$17:$R$31,MATCH($G56,'User defined T-gamma'!$L$17:$L$31,0),MATCH($F56,'User defined T-gamma'!$M$16:$R$16,0)),$D$8)</f>
        <v>0</v>
      </c>
      <c r="L56" s="3"/>
    </row>
    <row r="57" spans="2:12" x14ac:dyDescent="0.25">
      <c r="B57" s="49" t="s">
        <v>25</v>
      </c>
      <c r="C57" s="50">
        <v>200</v>
      </c>
      <c r="D57" s="75">
        <f>ROUND(INDEX('User defined T-gamma'!$D$17:$I$31,MATCH($C57,'User defined T-gamma'!$C$17:$C$31,0),MATCH($B57,'User defined T-gamma'!$D$16:$I$16,0)),$D$8)</f>
        <v>0</v>
      </c>
      <c r="F57" s="49" t="s">
        <v>25</v>
      </c>
      <c r="G57" s="50">
        <v>200</v>
      </c>
      <c r="H57" s="75">
        <f>ROUND(INDEX('User defined T-gamma'!$M$17:$R$31,MATCH($G57,'User defined T-gamma'!$L$17:$L$31,0),MATCH($F57,'User defined T-gamma'!$M$16:$R$16,0)),$D$8)</f>
        <v>0</v>
      </c>
      <c r="L57" s="3"/>
    </row>
    <row r="58" spans="2:12" x14ac:dyDescent="0.25">
      <c r="B58" s="51" t="s">
        <v>25</v>
      </c>
      <c r="C58" s="52">
        <v>400</v>
      </c>
      <c r="D58" s="76">
        <f>ROUND(INDEX('User defined T-gamma'!$D$17:$I$31,MATCH($C58,'User defined T-gamma'!$C$17:$C$31,0),MATCH($B58,'User defined T-gamma'!$D$16:$I$16,0)),$D$8)</f>
        <v>0</v>
      </c>
      <c r="F58" s="51" t="s">
        <v>25</v>
      </c>
      <c r="G58" s="52">
        <v>400</v>
      </c>
      <c r="H58" s="76">
        <f>ROUND(INDEX('User defined T-gamma'!$M$17:$R$31,MATCH($G58,'User defined T-gamma'!$L$17:$L$31,0),MATCH($F58,'User defined T-gamma'!$M$16:$R$16,0)),$D$8)</f>
        <v>0</v>
      </c>
      <c r="L58" s="3"/>
    </row>
    <row r="59" spans="2:12" x14ac:dyDescent="0.25">
      <c r="B59" s="51" t="s">
        <v>25</v>
      </c>
      <c r="C59" s="52">
        <v>600</v>
      </c>
      <c r="D59" s="76">
        <f>ROUND(INDEX('User defined T-gamma'!$D$17:$I$31,MATCH($C59,'User defined T-gamma'!$C$17:$C$31,0),MATCH($B59,'User defined T-gamma'!$D$16:$I$16,0)),$D$8)</f>
        <v>0</v>
      </c>
      <c r="F59" s="51" t="s">
        <v>25</v>
      </c>
      <c r="G59" s="52">
        <v>600</v>
      </c>
      <c r="H59" s="76">
        <f>ROUND(INDEX('User defined T-gamma'!$M$17:$R$31,MATCH($G59,'User defined T-gamma'!$L$17:$L$31,0),MATCH($F59,'User defined T-gamma'!$M$16:$R$16,0)),$D$8)</f>
        <v>0</v>
      </c>
      <c r="L59" s="3"/>
    </row>
    <row r="60" spans="2:12" x14ac:dyDescent="0.25">
      <c r="B60" s="51" t="s">
        <v>25</v>
      </c>
      <c r="C60" s="52">
        <v>800</v>
      </c>
      <c r="D60" s="76">
        <f>ROUND(INDEX('User defined T-gamma'!$D$17:$I$31,MATCH($C60,'User defined T-gamma'!$C$17:$C$31,0),MATCH($B60,'User defined T-gamma'!$D$16:$I$16,0)),$D$8)</f>
        <v>0</v>
      </c>
      <c r="F60" s="51" t="s">
        <v>25</v>
      </c>
      <c r="G60" s="52">
        <v>800</v>
      </c>
      <c r="H60" s="76">
        <f>ROUND(INDEX('User defined T-gamma'!$M$17:$R$31,MATCH($G60,'User defined T-gamma'!$L$17:$L$31,0),MATCH($F60,'User defined T-gamma'!$M$16:$R$16,0)),$D$8)</f>
        <v>0</v>
      </c>
      <c r="L60" s="3"/>
    </row>
    <row r="61" spans="2:12" x14ac:dyDescent="0.25">
      <c r="B61" s="51" t="s">
        <v>25</v>
      </c>
      <c r="C61" s="52">
        <v>1000</v>
      </c>
      <c r="D61" s="76">
        <f>ROUND(INDEX('User defined T-gamma'!$D$17:$I$31,MATCH($C61,'User defined T-gamma'!$C$17:$C$31,0),MATCH($B61,'User defined T-gamma'!$D$16:$I$16,0)),$D$8)</f>
        <v>0</v>
      </c>
      <c r="F61" s="51" t="s">
        <v>25</v>
      </c>
      <c r="G61" s="52">
        <v>1000</v>
      </c>
      <c r="H61" s="76">
        <f>ROUND(INDEX('User defined T-gamma'!$M$17:$R$31,MATCH($G61,'User defined T-gamma'!$L$17:$L$31,0),MATCH($F61,'User defined T-gamma'!$M$16:$R$16,0)),$D$8)</f>
        <v>0</v>
      </c>
      <c r="L61" s="3"/>
    </row>
    <row r="62" spans="2:12" x14ac:dyDescent="0.25">
      <c r="B62" s="51" t="s">
        <v>25</v>
      </c>
      <c r="C62" s="52">
        <v>1200</v>
      </c>
      <c r="D62" s="76">
        <f>ROUND(INDEX('User defined T-gamma'!$D$17:$I$31,MATCH($C62,'User defined T-gamma'!$C$17:$C$31,0),MATCH($B62,'User defined T-gamma'!$D$16:$I$16,0)),$D$8)</f>
        <v>0</v>
      </c>
      <c r="F62" s="51" t="s">
        <v>25</v>
      </c>
      <c r="G62" s="52">
        <v>1200</v>
      </c>
      <c r="H62" s="76">
        <f>ROUND(INDEX('User defined T-gamma'!$M$17:$R$31,MATCH($G62,'User defined T-gamma'!$L$17:$L$31,0),MATCH($F62,'User defined T-gamma'!$M$16:$R$16,0)),$D$8)</f>
        <v>0</v>
      </c>
      <c r="L62" s="3"/>
    </row>
    <row r="63" spans="2:12" x14ac:dyDescent="0.25">
      <c r="B63" s="51" t="s">
        <v>25</v>
      </c>
      <c r="C63" s="52">
        <v>1400</v>
      </c>
      <c r="D63" s="76">
        <f>ROUND(INDEX('User defined T-gamma'!$D$17:$I$31,MATCH($C63,'User defined T-gamma'!$C$17:$C$31,0),MATCH($B63,'User defined T-gamma'!$D$16:$I$16,0)),$D$8)</f>
        <v>0</v>
      </c>
      <c r="F63" s="51" t="s">
        <v>25</v>
      </c>
      <c r="G63" s="52">
        <v>1400</v>
      </c>
      <c r="H63" s="76">
        <f>ROUND(INDEX('User defined T-gamma'!$M$17:$R$31,MATCH($G63,'User defined T-gamma'!$L$17:$L$31,0),MATCH($F63,'User defined T-gamma'!$M$16:$R$16,0)),$D$8)</f>
        <v>0</v>
      </c>
      <c r="L63" s="3"/>
    </row>
    <row r="64" spans="2:12" x14ac:dyDescent="0.25">
      <c r="B64" s="51" t="s">
        <v>25</v>
      </c>
      <c r="C64" s="52">
        <v>1800</v>
      </c>
      <c r="D64" s="76">
        <f>ROUND(INDEX('User defined T-gamma'!$D$17:$I$31,MATCH($C64,'User defined T-gamma'!$C$17:$C$31,0),MATCH($B64,'User defined T-gamma'!$D$16:$I$16,0)),$D$8)</f>
        <v>0</v>
      </c>
      <c r="F64" s="51" t="s">
        <v>25</v>
      </c>
      <c r="G64" s="52">
        <v>1800</v>
      </c>
      <c r="H64" s="76">
        <f>ROUND(INDEX('User defined T-gamma'!$M$17:$R$31,MATCH($G64,'User defined T-gamma'!$L$17:$L$31,0),MATCH($F64,'User defined T-gamma'!$M$16:$R$16,0)),$D$8)</f>
        <v>0</v>
      </c>
      <c r="L64" s="3"/>
    </row>
    <row r="65" spans="2:12" x14ac:dyDescent="0.25">
      <c r="B65" s="51" t="s">
        <v>25</v>
      </c>
      <c r="C65" s="52">
        <v>2200</v>
      </c>
      <c r="D65" s="76">
        <f>ROUND(INDEX('User defined T-gamma'!$D$17:$I$31,MATCH($C65,'User defined T-gamma'!$C$17:$C$31,0),MATCH($B65,'User defined T-gamma'!$D$16:$I$16,0)),$D$8)</f>
        <v>0</v>
      </c>
      <c r="F65" s="51" t="s">
        <v>25</v>
      </c>
      <c r="G65" s="52">
        <v>2200</v>
      </c>
      <c r="H65" s="76">
        <f>ROUND(INDEX('User defined T-gamma'!$M$17:$R$31,MATCH($G65,'User defined T-gamma'!$L$17:$L$31,0),MATCH($F65,'User defined T-gamma'!$M$16:$R$16,0)),$D$8)</f>
        <v>0</v>
      </c>
      <c r="L65" s="3"/>
    </row>
    <row r="66" spans="2:12" x14ac:dyDescent="0.25">
      <c r="B66" s="51" t="s">
        <v>25</v>
      </c>
      <c r="C66" s="52">
        <v>2600</v>
      </c>
      <c r="D66" s="76">
        <f>ROUND(INDEX('User defined T-gamma'!$D$17:$I$31,MATCH($C66,'User defined T-gamma'!$C$17:$C$31,0),MATCH($B66,'User defined T-gamma'!$D$16:$I$16,0)),$D$8)</f>
        <v>0</v>
      </c>
      <c r="F66" s="51" t="s">
        <v>25</v>
      </c>
      <c r="G66" s="52">
        <v>2600</v>
      </c>
      <c r="H66" s="76">
        <f>ROUND(INDEX('User defined T-gamma'!$M$17:$R$31,MATCH($G66,'User defined T-gamma'!$L$17:$L$31,0),MATCH($F66,'User defined T-gamma'!$M$16:$R$16,0)),$D$8)</f>
        <v>0</v>
      </c>
      <c r="L66" s="3"/>
    </row>
    <row r="67" spans="2:12" x14ac:dyDescent="0.25">
      <c r="B67" s="51" t="s">
        <v>25</v>
      </c>
      <c r="C67" s="52">
        <v>3000</v>
      </c>
      <c r="D67" s="76">
        <f>ROUND(INDEX('User defined T-gamma'!$D$17:$I$31,MATCH($C67,'User defined T-gamma'!$C$17:$C$31,0),MATCH($B67,'User defined T-gamma'!$D$16:$I$16,0)),$D$8)</f>
        <v>0</v>
      </c>
      <c r="F67" s="51" t="s">
        <v>25</v>
      </c>
      <c r="G67" s="52">
        <v>3000</v>
      </c>
      <c r="H67" s="76">
        <f>ROUND(INDEX('User defined T-gamma'!$M$17:$R$31,MATCH($G67,'User defined T-gamma'!$L$17:$L$31,0),MATCH($F67,'User defined T-gamma'!$M$16:$R$16,0)),$D$8)</f>
        <v>0</v>
      </c>
      <c r="L67" s="3"/>
    </row>
    <row r="68" spans="2:12" x14ac:dyDescent="0.25">
      <c r="B68" s="51" t="s">
        <v>25</v>
      </c>
      <c r="C68" s="52">
        <v>4000</v>
      </c>
      <c r="D68" s="76">
        <f>ROUND(INDEX('User defined T-gamma'!$D$17:$I$31,MATCH($C68,'User defined T-gamma'!$C$17:$C$31,0),MATCH($B68,'User defined T-gamma'!$D$16:$I$16,0)),$D$8)</f>
        <v>0</v>
      </c>
      <c r="F68" s="51" t="s">
        <v>25</v>
      </c>
      <c r="G68" s="52">
        <v>4000</v>
      </c>
      <c r="H68" s="76">
        <f>ROUND(INDEX('User defined T-gamma'!$M$17:$R$31,MATCH($G68,'User defined T-gamma'!$L$17:$L$31,0),MATCH($F68,'User defined T-gamma'!$M$16:$R$16,0)),$D$8)</f>
        <v>0</v>
      </c>
      <c r="L68" s="3"/>
    </row>
    <row r="69" spans="2:12" x14ac:dyDescent="0.25">
      <c r="B69" s="51" t="s">
        <v>25</v>
      </c>
      <c r="C69" s="52">
        <v>6000</v>
      </c>
      <c r="D69" s="76">
        <f>ROUND(INDEX('User defined T-gamma'!$D$17:$I$31,MATCH($C69,'User defined T-gamma'!$C$17:$C$31,0),MATCH($B69,'User defined T-gamma'!$D$16:$I$16,0)),$D$8)</f>
        <v>0</v>
      </c>
      <c r="F69" s="51" t="s">
        <v>25</v>
      </c>
      <c r="G69" s="52">
        <v>6000</v>
      </c>
      <c r="H69" s="76">
        <f>ROUND(INDEX('User defined T-gamma'!$M$17:$R$31,MATCH($G69,'User defined T-gamma'!$L$17:$L$31,0),MATCH($F69,'User defined T-gamma'!$M$16:$R$16,0)),$D$8)</f>
        <v>0</v>
      </c>
      <c r="L69" s="3"/>
    </row>
    <row r="70" spans="2:12" x14ac:dyDescent="0.25">
      <c r="B70" s="51" t="s">
        <v>25</v>
      </c>
      <c r="C70" s="52">
        <v>8000</v>
      </c>
      <c r="D70" s="76">
        <f>ROUND(INDEX('User defined T-gamma'!$D$17:$I$31,MATCH($C70,'User defined T-gamma'!$C$17:$C$31,0),MATCH($B70,'User defined T-gamma'!$D$16:$I$16,0)),$D$8)</f>
        <v>0</v>
      </c>
      <c r="F70" s="51" t="s">
        <v>25</v>
      </c>
      <c r="G70" s="52">
        <v>8000</v>
      </c>
      <c r="H70" s="76">
        <f>ROUND(INDEX('User defined T-gamma'!$M$17:$R$31,MATCH($G70,'User defined T-gamma'!$L$17:$L$31,0),MATCH($F70,'User defined T-gamma'!$M$16:$R$16,0)),$D$8)</f>
        <v>0</v>
      </c>
      <c r="L70" s="3"/>
    </row>
    <row r="71" spans="2:12" x14ac:dyDescent="0.25">
      <c r="B71" s="53" t="s">
        <v>25</v>
      </c>
      <c r="C71" s="54">
        <v>10000</v>
      </c>
      <c r="D71" s="77">
        <f>ROUND(INDEX('User defined T-gamma'!$D$17:$I$31,MATCH($C71,'User defined T-gamma'!$C$17:$C$31,0),MATCH($B71,'User defined T-gamma'!$D$16:$I$16,0)),$D$8)</f>
        <v>0</v>
      </c>
      <c r="F71" s="53" t="s">
        <v>25</v>
      </c>
      <c r="G71" s="54">
        <v>10000</v>
      </c>
      <c r="H71" s="77">
        <f>ROUND(INDEX('User defined T-gamma'!$M$17:$R$31,MATCH($G71,'User defined T-gamma'!$L$17:$L$31,0),MATCH($F71,'User defined T-gamma'!$M$16:$R$16,0)),$D$8)</f>
        <v>0</v>
      </c>
      <c r="L71" s="3"/>
    </row>
    <row r="72" spans="2:12" x14ac:dyDescent="0.25">
      <c r="B72" s="40" t="s">
        <v>26</v>
      </c>
      <c r="C72" s="46">
        <v>200</v>
      </c>
      <c r="D72" s="72">
        <f>ROUND(INDEX('User defined T-gamma'!$D$17:$I$31,MATCH($C72,'User defined T-gamma'!$C$17:$C$31,0),MATCH($B72,'User defined T-gamma'!$D$16:$I$16,0)),$D$8)</f>
        <v>0</v>
      </c>
      <c r="F72" s="40" t="s">
        <v>26</v>
      </c>
      <c r="G72" s="46">
        <v>200</v>
      </c>
      <c r="H72" s="72">
        <f>ROUND(INDEX('User defined T-gamma'!$M$17:$R$31,MATCH($G72,'User defined T-gamma'!$L$17:$L$31,0),MATCH($F72,'User defined T-gamma'!$M$16:$R$16,0)),$D$8)</f>
        <v>0</v>
      </c>
      <c r="L72" s="3"/>
    </row>
    <row r="73" spans="2:12" x14ac:dyDescent="0.25">
      <c r="B73" s="39" t="s">
        <v>26</v>
      </c>
      <c r="C73" s="47">
        <v>400</v>
      </c>
      <c r="D73" s="73">
        <f>ROUND(INDEX('User defined T-gamma'!$D$17:$I$31,MATCH($C73,'User defined T-gamma'!$C$17:$C$31,0),MATCH($B73,'User defined T-gamma'!$D$16:$I$16,0)),$D$8)</f>
        <v>0</v>
      </c>
      <c r="F73" s="39" t="s">
        <v>26</v>
      </c>
      <c r="G73" s="47">
        <v>400</v>
      </c>
      <c r="H73" s="73">
        <f>ROUND(INDEX('User defined T-gamma'!$M$17:$R$31,MATCH($G73,'User defined T-gamma'!$L$17:$L$31,0),MATCH($F73,'User defined T-gamma'!$M$16:$R$16,0)),$D$8)</f>
        <v>0</v>
      </c>
      <c r="L73" s="3"/>
    </row>
    <row r="74" spans="2:12" x14ac:dyDescent="0.25">
      <c r="B74" s="39" t="s">
        <v>26</v>
      </c>
      <c r="C74" s="47">
        <v>600</v>
      </c>
      <c r="D74" s="73">
        <f>ROUND(INDEX('User defined T-gamma'!$D$17:$I$31,MATCH($C74,'User defined T-gamma'!$C$17:$C$31,0),MATCH($B74,'User defined T-gamma'!$D$16:$I$16,0)),$D$8)</f>
        <v>0</v>
      </c>
      <c r="F74" s="39" t="s">
        <v>26</v>
      </c>
      <c r="G74" s="47">
        <v>600</v>
      </c>
      <c r="H74" s="73">
        <f>ROUND(INDEX('User defined T-gamma'!$M$17:$R$31,MATCH($G74,'User defined T-gamma'!$L$17:$L$31,0),MATCH($F74,'User defined T-gamma'!$M$16:$R$16,0)),$D$8)</f>
        <v>0</v>
      </c>
      <c r="L74" s="3"/>
    </row>
    <row r="75" spans="2:12" x14ac:dyDescent="0.25">
      <c r="B75" s="39" t="s">
        <v>26</v>
      </c>
      <c r="C75" s="47">
        <v>800</v>
      </c>
      <c r="D75" s="73">
        <f>ROUND(INDEX('User defined T-gamma'!$D$17:$I$31,MATCH($C75,'User defined T-gamma'!$C$17:$C$31,0),MATCH($B75,'User defined T-gamma'!$D$16:$I$16,0)),$D$8)</f>
        <v>0</v>
      </c>
      <c r="F75" s="39" t="s">
        <v>26</v>
      </c>
      <c r="G75" s="47">
        <v>800</v>
      </c>
      <c r="H75" s="73">
        <f>ROUND(INDEX('User defined T-gamma'!$M$17:$R$31,MATCH($G75,'User defined T-gamma'!$L$17:$L$31,0),MATCH($F75,'User defined T-gamma'!$M$16:$R$16,0)),$D$8)</f>
        <v>0</v>
      </c>
      <c r="L75" s="3"/>
    </row>
    <row r="76" spans="2:12" x14ac:dyDescent="0.25">
      <c r="B76" s="39" t="s">
        <v>26</v>
      </c>
      <c r="C76" s="47">
        <v>1000</v>
      </c>
      <c r="D76" s="73">
        <f>ROUND(INDEX('User defined T-gamma'!$D$17:$I$31,MATCH($C76,'User defined T-gamma'!$C$17:$C$31,0),MATCH($B76,'User defined T-gamma'!$D$16:$I$16,0)),$D$8)</f>
        <v>0</v>
      </c>
      <c r="F76" s="39" t="s">
        <v>26</v>
      </c>
      <c r="G76" s="47">
        <v>1000</v>
      </c>
      <c r="H76" s="73">
        <f>ROUND(INDEX('User defined T-gamma'!$M$17:$R$31,MATCH($G76,'User defined T-gamma'!$L$17:$L$31,0),MATCH($F76,'User defined T-gamma'!$M$16:$R$16,0)),$D$8)</f>
        <v>0</v>
      </c>
      <c r="L76" s="3"/>
    </row>
    <row r="77" spans="2:12" x14ac:dyDescent="0.25">
      <c r="B77" s="39" t="s">
        <v>26</v>
      </c>
      <c r="C77" s="47">
        <v>1200</v>
      </c>
      <c r="D77" s="73">
        <f>ROUND(INDEX('User defined T-gamma'!$D$17:$I$31,MATCH($C77,'User defined T-gamma'!$C$17:$C$31,0),MATCH($B77,'User defined T-gamma'!$D$16:$I$16,0)),$D$8)</f>
        <v>0</v>
      </c>
      <c r="F77" s="39" t="s">
        <v>26</v>
      </c>
      <c r="G77" s="47">
        <v>1200</v>
      </c>
      <c r="H77" s="73">
        <f>ROUND(INDEX('User defined T-gamma'!$M$17:$R$31,MATCH($G77,'User defined T-gamma'!$L$17:$L$31,0),MATCH($F77,'User defined T-gamma'!$M$16:$R$16,0)),$D$8)</f>
        <v>0</v>
      </c>
      <c r="L77" s="3"/>
    </row>
    <row r="78" spans="2:12" x14ac:dyDescent="0.25">
      <c r="B78" s="39" t="s">
        <v>26</v>
      </c>
      <c r="C78" s="47">
        <v>1400</v>
      </c>
      <c r="D78" s="73">
        <f>ROUND(INDEX('User defined T-gamma'!$D$17:$I$31,MATCH($C78,'User defined T-gamma'!$C$17:$C$31,0),MATCH($B78,'User defined T-gamma'!$D$16:$I$16,0)),$D$8)</f>
        <v>0</v>
      </c>
      <c r="F78" s="39" t="s">
        <v>26</v>
      </c>
      <c r="G78" s="47">
        <v>1400</v>
      </c>
      <c r="H78" s="73">
        <f>ROUND(INDEX('User defined T-gamma'!$M$17:$R$31,MATCH($G78,'User defined T-gamma'!$L$17:$L$31,0),MATCH($F78,'User defined T-gamma'!$M$16:$R$16,0)),$D$8)</f>
        <v>0</v>
      </c>
      <c r="L78" s="3"/>
    </row>
    <row r="79" spans="2:12" x14ac:dyDescent="0.25">
      <c r="B79" s="39" t="s">
        <v>26</v>
      </c>
      <c r="C79" s="47">
        <v>1800</v>
      </c>
      <c r="D79" s="73">
        <f>ROUND(INDEX('User defined T-gamma'!$D$17:$I$31,MATCH($C79,'User defined T-gamma'!$C$17:$C$31,0),MATCH($B79,'User defined T-gamma'!$D$16:$I$16,0)),$D$8)</f>
        <v>0</v>
      </c>
      <c r="F79" s="39" t="s">
        <v>26</v>
      </c>
      <c r="G79" s="47">
        <v>1800</v>
      </c>
      <c r="H79" s="73">
        <f>ROUND(INDEX('User defined T-gamma'!$M$17:$R$31,MATCH($G79,'User defined T-gamma'!$L$17:$L$31,0),MATCH($F79,'User defined T-gamma'!$M$16:$R$16,0)),$D$8)</f>
        <v>0</v>
      </c>
      <c r="L79" s="3"/>
    </row>
    <row r="80" spans="2:12" x14ac:dyDescent="0.25">
      <c r="B80" s="39" t="s">
        <v>26</v>
      </c>
      <c r="C80" s="47">
        <v>2200</v>
      </c>
      <c r="D80" s="73">
        <f>ROUND(INDEX('User defined T-gamma'!$D$17:$I$31,MATCH($C80,'User defined T-gamma'!$C$17:$C$31,0),MATCH($B80,'User defined T-gamma'!$D$16:$I$16,0)),$D$8)</f>
        <v>0</v>
      </c>
      <c r="F80" s="39" t="s">
        <v>26</v>
      </c>
      <c r="G80" s="47">
        <v>2200</v>
      </c>
      <c r="H80" s="73">
        <f>ROUND(INDEX('User defined T-gamma'!$M$17:$R$31,MATCH($G80,'User defined T-gamma'!$L$17:$L$31,0),MATCH($F80,'User defined T-gamma'!$M$16:$R$16,0)),$D$8)</f>
        <v>0</v>
      </c>
      <c r="L80" s="3"/>
    </row>
    <row r="81" spans="2:12" x14ac:dyDescent="0.25">
      <c r="B81" s="39" t="s">
        <v>26</v>
      </c>
      <c r="C81" s="47">
        <v>2600</v>
      </c>
      <c r="D81" s="73">
        <f>ROUND(INDEX('User defined T-gamma'!$D$17:$I$31,MATCH($C81,'User defined T-gamma'!$C$17:$C$31,0),MATCH($B81,'User defined T-gamma'!$D$16:$I$16,0)),$D$8)</f>
        <v>0</v>
      </c>
      <c r="F81" s="39" t="s">
        <v>26</v>
      </c>
      <c r="G81" s="47">
        <v>2600</v>
      </c>
      <c r="H81" s="73">
        <f>ROUND(INDEX('User defined T-gamma'!$M$17:$R$31,MATCH($G81,'User defined T-gamma'!$L$17:$L$31,0),MATCH($F81,'User defined T-gamma'!$M$16:$R$16,0)),$D$8)</f>
        <v>0</v>
      </c>
      <c r="L81" s="3"/>
    </row>
    <row r="82" spans="2:12" x14ac:dyDescent="0.25">
      <c r="B82" s="39" t="s">
        <v>26</v>
      </c>
      <c r="C82" s="47">
        <v>3000</v>
      </c>
      <c r="D82" s="73">
        <f>ROUND(INDEX('User defined T-gamma'!$D$17:$I$31,MATCH($C82,'User defined T-gamma'!$C$17:$C$31,0),MATCH($B82,'User defined T-gamma'!$D$16:$I$16,0)),$D$8)</f>
        <v>0</v>
      </c>
      <c r="F82" s="39" t="s">
        <v>26</v>
      </c>
      <c r="G82" s="47">
        <v>3000</v>
      </c>
      <c r="H82" s="73">
        <f>ROUND(INDEX('User defined T-gamma'!$M$17:$R$31,MATCH($G82,'User defined T-gamma'!$L$17:$L$31,0),MATCH($F82,'User defined T-gamma'!$M$16:$R$16,0)),$D$8)</f>
        <v>0</v>
      </c>
      <c r="L82" s="3"/>
    </row>
    <row r="83" spans="2:12" x14ac:dyDescent="0.25">
      <c r="B83" s="39" t="s">
        <v>26</v>
      </c>
      <c r="C83" s="47">
        <v>4000</v>
      </c>
      <c r="D83" s="73">
        <f>ROUND(INDEX('User defined T-gamma'!$D$17:$I$31,MATCH($C83,'User defined T-gamma'!$C$17:$C$31,0),MATCH($B83,'User defined T-gamma'!$D$16:$I$16,0)),$D$8)</f>
        <v>0</v>
      </c>
      <c r="F83" s="39" t="s">
        <v>26</v>
      </c>
      <c r="G83" s="47">
        <v>4000</v>
      </c>
      <c r="H83" s="73">
        <f>ROUND(INDEX('User defined T-gamma'!$M$17:$R$31,MATCH($G83,'User defined T-gamma'!$L$17:$L$31,0),MATCH($F83,'User defined T-gamma'!$M$16:$R$16,0)),$D$8)</f>
        <v>0</v>
      </c>
      <c r="L83" s="3"/>
    </row>
    <row r="84" spans="2:12" x14ac:dyDescent="0.25">
      <c r="B84" s="39" t="s">
        <v>26</v>
      </c>
      <c r="C84" s="47">
        <v>6000</v>
      </c>
      <c r="D84" s="73">
        <f>ROUND(INDEX('User defined T-gamma'!$D$17:$I$31,MATCH($C84,'User defined T-gamma'!$C$17:$C$31,0),MATCH($B84,'User defined T-gamma'!$D$16:$I$16,0)),$D$8)</f>
        <v>0</v>
      </c>
      <c r="F84" s="39" t="s">
        <v>26</v>
      </c>
      <c r="G84" s="47">
        <v>6000</v>
      </c>
      <c r="H84" s="73">
        <f>ROUND(INDEX('User defined T-gamma'!$M$17:$R$31,MATCH($G84,'User defined T-gamma'!$L$17:$L$31,0),MATCH($F84,'User defined T-gamma'!$M$16:$R$16,0)),$D$8)</f>
        <v>0</v>
      </c>
      <c r="L84" s="3"/>
    </row>
    <row r="85" spans="2:12" x14ac:dyDescent="0.25">
      <c r="B85" s="39" t="s">
        <v>26</v>
      </c>
      <c r="C85" s="47">
        <v>8000</v>
      </c>
      <c r="D85" s="73">
        <f>ROUND(INDEX('User defined T-gamma'!$D$17:$I$31,MATCH($C85,'User defined T-gamma'!$C$17:$C$31,0),MATCH($B85,'User defined T-gamma'!$D$16:$I$16,0)),$D$8)</f>
        <v>0</v>
      </c>
      <c r="F85" s="39" t="s">
        <v>26</v>
      </c>
      <c r="G85" s="47">
        <v>8000</v>
      </c>
      <c r="H85" s="73">
        <f>ROUND(INDEX('User defined T-gamma'!$M$17:$R$31,MATCH($G85,'User defined T-gamma'!$L$17:$L$31,0),MATCH($F85,'User defined T-gamma'!$M$16:$R$16,0)),$D$8)</f>
        <v>0</v>
      </c>
      <c r="L85" s="3"/>
    </row>
    <row r="86" spans="2:12" x14ac:dyDescent="0.25">
      <c r="B86" s="41" t="s">
        <v>26</v>
      </c>
      <c r="C86" s="48">
        <v>10000</v>
      </c>
      <c r="D86" s="74">
        <f>ROUND(INDEX('User defined T-gamma'!$D$17:$I$31,MATCH($C86,'User defined T-gamma'!$C$17:$C$31,0),MATCH($B86,'User defined T-gamma'!$D$16:$I$16,0)),$D$8)</f>
        <v>0</v>
      </c>
      <c r="F86" s="41" t="s">
        <v>26</v>
      </c>
      <c r="G86" s="48">
        <v>10000</v>
      </c>
      <c r="H86" s="74">
        <f>ROUND(INDEX('User defined T-gamma'!$M$17:$R$31,MATCH($G86,'User defined T-gamma'!$L$17:$L$31,0),MATCH($F86,'User defined T-gamma'!$M$16:$R$16,0)),$D$8)</f>
        <v>0</v>
      </c>
      <c r="L86" s="3"/>
    </row>
    <row r="87" spans="2:12" x14ac:dyDescent="0.25">
      <c r="B87" s="49" t="s">
        <v>27</v>
      </c>
      <c r="C87" s="50">
        <v>200</v>
      </c>
      <c r="D87" s="75">
        <f>ROUND(INDEX('User defined T-gamma'!$D$17:$I$31,MATCH($C87,'User defined T-gamma'!$C$17:$C$31,0),MATCH($B87,'User defined T-gamma'!$D$16:$I$16,0)),$D$8)</f>
        <v>0</v>
      </c>
      <c r="F87" s="49" t="s">
        <v>27</v>
      </c>
      <c r="G87" s="50">
        <v>200</v>
      </c>
      <c r="H87" s="75">
        <f>ROUND(INDEX('User defined T-gamma'!$M$17:$R$31,MATCH($G87,'User defined T-gamma'!$L$17:$L$31,0),MATCH($F87,'User defined T-gamma'!$M$16:$R$16,0)),$D$8)</f>
        <v>0</v>
      </c>
      <c r="L87" s="3"/>
    </row>
    <row r="88" spans="2:12" x14ac:dyDescent="0.25">
      <c r="B88" s="51" t="s">
        <v>27</v>
      </c>
      <c r="C88" s="52">
        <v>400</v>
      </c>
      <c r="D88" s="76">
        <f>ROUND(INDEX('User defined T-gamma'!$D$17:$I$31,MATCH($C88,'User defined T-gamma'!$C$17:$C$31,0),MATCH($B88,'User defined T-gamma'!$D$16:$I$16,0)),$D$8)</f>
        <v>0</v>
      </c>
      <c r="F88" s="51" t="s">
        <v>27</v>
      </c>
      <c r="G88" s="52">
        <v>400</v>
      </c>
      <c r="H88" s="76">
        <f>ROUND(INDEX('User defined T-gamma'!$M$17:$R$31,MATCH($G88,'User defined T-gamma'!$L$17:$L$31,0),MATCH($F88,'User defined T-gamma'!$M$16:$R$16,0)),$D$8)</f>
        <v>0</v>
      </c>
      <c r="L88" s="3"/>
    </row>
    <row r="89" spans="2:12" x14ac:dyDescent="0.25">
      <c r="B89" s="51" t="s">
        <v>27</v>
      </c>
      <c r="C89" s="52">
        <v>600</v>
      </c>
      <c r="D89" s="76">
        <f>ROUND(INDEX('User defined T-gamma'!$D$17:$I$31,MATCH($C89,'User defined T-gamma'!$C$17:$C$31,0),MATCH($B89,'User defined T-gamma'!$D$16:$I$16,0)),$D$8)</f>
        <v>0</v>
      </c>
      <c r="F89" s="51" t="s">
        <v>27</v>
      </c>
      <c r="G89" s="52">
        <v>600</v>
      </c>
      <c r="H89" s="76">
        <f>ROUND(INDEX('User defined T-gamma'!$M$17:$R$31,MATCH($G89,'User defined T-gamma'!$L$17:$L$31,0),MATCH($F89,'User defined T-gamma'!$M$16:$R$16,0)),$D$8)</f>
        <v>0</v>
      </c>
      <c r="L89" s="3"/>
    </row>
    <row r="90" spans="2:12" x14ac:dyDescent="0.25">
      <c r="B90" s="51" t="s">
        <v>27</v>
      </c>
      <c r="C90" s="52">
        <v>800</v>
      </c>
      <c r="D90" s="76">
        <f>ROUND(INDEX('User defined T-gamma'!$D$17:$I$31,MATCH($C90,'User defined T-gamma'!$C$17:$C$31,0),MATCH($B90,'User defined T-gamma'!$D$16:$I$16,0)),$D$8)</f>
        <v>0</v>
      </c>
      <c r="F90" s="51" t="s">
        <v>27</v>
      </c>
      <c r="G90" s="52">
        <v>800</v>
      </c>
      <c r="H90" s="76">
        <f>ROUND(INDEX('User defined T-gamma'!$M$17:$R$31,MATCH($G90,'User defined T-gamma'!$L$17:$L$31,0),MATCH($F90,'User defined T-gamma'!$M$16:$R$16,0)),$D$8)</f>
        <v>0</v>
      </c>
      <c r="L90" s="3"/>
    </row>
    <row r="91" spans="2:12" x14ac:dyDescent="0.25">
      <c r="B91" s="51" t="s">
        <v>27</v>
      </c>
      <c r="C91" s="52">
        <v>1000</v>
      </c>
      <c r="D91" s="76">
        <f>ROUND(INDEX('User defined T-gamma'!$D$17:$I$31,MATCH($C91,'User defined T-gamma'!$C$17:$C$31,0),MATCH($B91,'User defined T-gamma'!$D$16:$I$16,0)),$D$8)</f>
        <v>0</v>
      </c>
      <c r="F91" s="51" t="s">
        <v>27</v>
      </c>
      <c r="G91" s="52">
        <v>1000</v>
      </c>
      <c r="H91" s="76">
        <f>ROUND(INDEX('User defined T-gamma'!$M$17:$R$31,MATCH($G91,'User defined T-gamma'!$L$17:$L$31,0),MATCH($F91,'User defined T-gamma'!$M$16:$R$16,0)),$D$8)</f>
        <v>0</v>
      </c>
      <c r="L91" s="3"/>
    </row>
    <row r="92" spans="2:12" x14ac:dyDescent="0.25">
      <c r="B92" s="51" t="s">
        <v>27</v>
      </c>
      <c r="C92" s="52">
        <v>1200</v>
      </c>
      <c r="D92" s="76">
        <f>ROUND(INDEX('User defined T-gamma'!$D$17:$I$31,MATCH($C92,'User defined T-gamma'!$C$17:$C$31,0),MATCH($B92,'User defined T-gamma'!$D$16:$I$16,0)),$D$8)</f>
        <v>0</v>
      </c>
      <c r="F92" s="51" t="s">
        <v>27</v>
      </c>
      <c r="G92" s="52">
        <v>1200</v>
      </c>
      <c r="H92" s="76">
        <f>ROUND(INDEX('User defined T-gamma'!$M$17:$R$31,MATCH($G92,'User defined T-gamma'!$L$17:$L$31,0),MATCH($F92,'User defined T-gamma'!$M$16:$R$16,0)),$D$8)</f>
        <v>0</v>
      </c>
      <c r="L92" s="3"/>
    </row>
    <row r="93" spans="2:12" x14ac:dyDescent="0.25">
      <c r="B93" s="51" t="s">
        <v>27</v>
      </c>
      <c r="C93" s="52">
        <v>1400</v>
      </c>
      <c r="D93" s="76">
        <f>ROUND(INDEX('User defined T-gamma'!$D$17:$I$31,MATCH($C93,'User defined T-gamma'!$C$17:$C$31,0),MATCH($B93,'User defined T-gamma'!$D$16:$I$16,0)),$D$8)</f>
        <v>0</v>
      </c>
      <c r="F93" s="51" t="s">
        <v>27</v>
      </c>
      <c r="G93" s="52">
        <v>1400</v>
      </c>
      <c r="H93" s="76">
        <f>ROUND(INDEX('User defined T-gamma'!$M$17:$R$31,MATCH($G93,'User defined T-gamma'!$L$17:$L$31,0),MATCH($F93,'User defined T-gamma'!$M$16:$R$16,0)),$D$8)</f>
        <v>0</v>
      </c>
      <c r="L93" s="3"/>
    </row>
    <row r="94" spans="2:12" x14ac:dyDescent="0.25">
      <c r="B94" s="51" t="s">
        <v>27</v>
      </c>
      <c r="C94" s="52">
        <v>1800</v>
      </c>
      <c r="D94" s="76">
        <f>ROUND(INDEX('User defined T-gamma'!$D$17:$I$31,MATCH($C94,'User defined T-gamma'!$C$17:$C$31,0),MATCH($B94,'User defined T-gamma'!$D$16:$I$16,0)),$D$8)</f>
        <v>0</v>
      </c>
      <c r="F94" s="51" t="s">
        <v>27</v>
      </c>
      <c r="G94" s="52">
        <v>1800</v>
      </c>
      <c r="H94" s="76">
        <f>ROUND(INDEX('User defined T-gamma'!$M$17:$R$31,MATCH($G94,'User defined T-gamma'!$L$17:$L$31,0),MATCH($F94,'User defined T-gamma'!$M$16:$R$16,0)),$D$8)</f>
        <v>0</v>
      </c>
      <c r="L94" s="3"/>
    </row>
    <row r="95" spans="2:12" x14ac:dyDescent="0.25">
      <c r="B95" s="51" t="s">
        <v>27</v>
      </c>
      <c r="C95" s="52">
        <v>2200</v>
      </c>
      <c r="D95" s="76">
        <f>ROUND(INDEX('User defined T-gamma'!$D$17:$I$31,MATCH($C95,'User defined T-gamma'!$C$17:$C$31,0),MATCH($B95,'User defined T-gamma'!$D$16:$I$16,0)),$D$8)</f>
        <v>0</v>
      </c>
      <c r="F95" s="51" t="s">
        <v>27</v>
      </c>
      <c r="G95" s="52">
        <v>2200</v>
      </c>
      <c r="H95" s="76">
        <f>ROUND(INDEX('User defined T-gamma'!$M$17:$R$31,MATCH($G95,'User defined T-gamma'!$L$17:$L$31,0),MATCH($F95,'User defined T-gamma'!$M$16:$R$16,0)),$D$8)</f>
        <v>0</v>
      </c>
      <c r="L95" s="3"/>
    </row>
    <row r="96" spans="2:12" x14ac:dyDescent="0.25">
      <c r="B96" s="51" t="s">
        <v>27</v>
      </c>
      <c r="C96" s="52">
        <v>2600</v>
      </c>
      <c r="D96" s="76">
        <f>ROUND(INDEX('User defined T-gamma'!$D$17:$I$31,MATCH($C96,'User defined T-gamma'!$C$17:$C$31,0),MATCH($B96,'User defined T-gamma'!$D$16:$I$16,0)),$D$8)</f>
        <v>0</v>
      </c>
      <c r="F96" s="51" t="s">
        <v>27</v>
      </c>
      <c r="G96" s="52">
        <v>2600</v>
      </c>
      <c r="H96" s="76">
        <f>ROUND(INDEX('User defined T-gamma'!$M$17:$R$31,MATCH($G96,'User defined T-gamma'!$L$17:$L$31,0),MATCH($F96,'User defined T-gamma'!$M$16:$R$16,0)),$D$8)</f>
        <v>0</v>
      </c>
      <c r="L96" s="3"/>
    </row>
    <row r="97" spans="2:12" x14ac:dyDescent="0.25">
      <c r="B97" s="51" t="s">
        <v>27</v>
      </c>
      <c r="C97" s="52">
        <v>3000</v>
      </c>
      <c r="D97" s="76">
        <f>ROUND(INDEX('User defined T-gamma'!$D$17:$I$31,MATCH($C97,'User defined T-gamma'!$C$17:$C$31,0),MATCH($B97,'User defined T-gamma'!$D$16:$I$16,0)),$D$8)</f>
        <v>0</v>
      </c>
      <c r="F97" s="51" t="s">
        <v>27</v>
      </c>
      <c r="G97" s="52">
        <v>3000</v>
      </c>
      <c r="H97" s="76">
        <f>ROUND(INDEX('User defined T-gamma'!$M$17:$R$31,MATCH($G97,'User defined T-gamma'!$L$17:$L$31,0),MATCH($F97,'User defined T-gamma'!$M$16:$R$16,0)),$D$8)</f>
        <v>0</v>
      </c>
      <c r="L97" s="3"/>
    </row>
    <row r="98" spans="2:12" x14ac:dyDescent="0.25">
      <c r="B98" s="51" t="s">
        <v>27</v>
      </c>
      <c r="C98" s="52">
        <v>4000</v>
      </c>
      <c r="D98" s="76">
        <f>ROUND(INDEX('User defined T-gamma'!$D$17:$I$31,MATCH($C98,'User defined T-gamma'!$C$17:$C$31,0),MATCH($B98,'User defined T-gamma'!$D$16:$I$16,0)),$D$8)</f>
        <v>0</v>
      </c>
      <c r="F98" s="51" t="s">
        <v>27</v>
      </c>
      <c r="G98" s="52">
        <v>4000</v>
      </c>
      <c r="H98" s="76">
        <f>ROUND(INDEX('User defined T-gamma'!$M$17:$R$31,MATCH($G98,'User defined T-gamma'!$L$17:$L$31,0),MATCH($F98,'User defined T-gamma'!$M$16:$R$16,0)),$D$8)</f>
        <v>0</v>
      </c>
      <c r="L98" s="3"/>
    </row>
    <row r="99" spans="2:12" x14ac:dyDescent="0.25">
      <c r="B99" s="51" t="s">
        <v>27</v>
      </c>
      <c r="C99" s="52">
        <v>6000</v>
      </c>
      <c r="D99" s="76">
        <f>ROUND(INDEX('User defined T-gamma'!$D$17:$I$31,MATCH($C99,'User defined T-gamma'!$C$17:$C$31,0),MATCH($B99,'User defined T-gamma'!$D$16:$I$16,0)),$D$8)</f>
        <v>0</v>
      </c>
      <c r="F99" s="51" t="s">
        <v>27</v>
      </c>
      <c r="G99" s="52">
        <v>6000</v>
      </c>
      <c r="H99" s="76">
        <f>ROUND(INDEX('User defined T-gamma'!$M$17:$R$31,MATCH($G99,'User defined T-gamma'!$L$17:$L$31,0),MATCH($F99,'User defined T-gamma'!$M$16:$R$16,0)),$D$8)</f>
        <v>0</v>
      </c>
      <c r="L99" s="3"/>
    </row>
    <row r="100" spans="2:12" x14ac:dyDescent="0.25">
      <c r="B100" s="51" t="s">
        <v>27</v>
      </c>
      <c r="C100" s="52">
        <v>8000</v>
      </c>
      <c r="D100" s="76">
        <f>ROUND(INDEX('User defined T-gamma'!$D$17:$I$31,MATCH($C100,'User defined T-gamma'!$C$17:$C$31,0),MATCH($B100,'User defined T-gamma'!$D$16:$I$16,0)),$D$8)</f>
        <v>0</v>
      </c>
      <c r="F100" s="51" t="s">
        <v>27</v>
      </c>
      <c r="G100" s="52">
        <v>8000</v>
      </c>
      <c r="H100" s="76">
        <f>ROUND(INDEX('User defined T-gamma'!$M$17:$R$31,MATCH($G100,'User defined T-gamma'!$L$17:$L$31,0),MATCH($F100,'User defined T-gamma'!$M$16:$R$16,0)),$D$8)</f>
        <v>0</v>
      </c>
      <c r="L100" s="3"/>
    </row>
    <row r="101" spans="2:12" x14ac:dyDescent="0.25">
      <c r="B101" s="53" t="s">
        <v>27</v>
      </c>
      <c r="C101" s="54">
        <v>10000</v>
      </c>
      <c r="D101" s="77">
        <f>ROUND(INDEX('User defined T-gamma'!$D$17:$I$31,MATCH($C101,'User defined T-gamma'!$C$17:$C$31,0),MATCH($B101,'User defined T-gamma'!$D$16:$I$16,0)),$D$8)</f>
        <v>0</v>
      </c>
      <c r="F101" s="53" t="s">
        <v>27</v>
      </c>
      <c r="G101" s="54">
        <v>10000</v>
      </c>
      <c r="H101" s="77">
        <f>ROUND(INDEX('User defined T-gamma'!$M$17:$R$31,MATCH($G101,'User defined T-gamma'!$L$17:$L$31,0),MATCH($F101,'User defined T-gamma'!$M$16:$R$16,0)),$D$8)</f>
        <v>0</v>
      </c>
      <c r="L101" s="3"/>
    </row>
  </sheetData>
  <sheetProtection sheet="1" objects="1" scenarios="1"/>
  <protectedRanges>
    <protectedRange sqref="D8" name="Rounding of Tgammas"/>
  </protectedRanges>
  <mergeCells count="2">
    <mergeCell ref="B7:C8"/>
    <mergeCell ref="B4:D5"/>
  </mergeCells>
  <conditionalFormatting sqref="G10 C10">
    <cfRule type="cellIs" dxfId="4" priority="5" operator="equal">
      <formula>"n/a"</formula>
    </cfRule>
  </conditionalFormatting>
  <dataValidations disablePrompts="1" count="1">
    <dataValidation type="whole" errorStyle="warning" operator="greaterThanOrEqual" allowBlank="1" showInputMessage="1" showErrorMessage="1" errorTitle="Rounding" error="This must be a whole number greater than or equal to zero." sqref="D8" xr:uid="{720C400E-5565-4807-88EE-DE6103E01563}">
      <formula1>0</formula1>
    </dataValidation>
  </dataValidations>
  <pageMargins left="0.75" right="0.75" top="1" bottom="1" header="0.5" footer="0.5"/>
  <pageSetup paperSize="9" orientation="portrait" r:id="rId1"/>
  <headerFooter alignWithMargins="0">
    <oddHeader>&amp;C&amp;"Calibri"&amp;10&amp;K000000 OFFICIAL&amp;1#_x000D_</oddHeader>
  </headerFooter>
  <legacyDrawing r:id="rId2"/>
  <extLst>
    <ext xmlns:x14="http://schemas.microsoft.com/office/spreadsheetml/2009/9/main" uri="{78C0D931-6437-407d-A8EE-F0AAD7539E65}">
      <x14:conditionalFormattings>
        <x14:conditionalFormatting xmlns:xm="http://schemas.microsoft.com/office/excel/2006/main">
          <x14:cfRule type="cellIs" priority="4" operator="equal" id="{4B8C0F52-04A9-4F52-8F29-63C804097BE8}">
            <xm:f>_xlfn.CONCAT('VUC rate request form'!$G$19," (T)")</xm:f>
            <x14:dxf>
              <font>
                <b/>
                <i val="0"/>
              </font>
              <fill>
                <patternFill>
                  <bgColor theme="9" tint="0.59996337778862885"/>
                </patternFill>
              </fill>
            </x14:dxf>
          </x14:cfRule>
          <xm:sqref>C10</xm:sqref>
        </x14:conditionalFormatting>
        <x14:conditionalFormatting xmlns:xm="http://schemas.microsoft.com/office/excel/2006/main">
          <x14:cfRule type="cellIs" priority="3" operator="equal" id="{70FAA258-7621-4085-BEBD-268FC0911EAE}">
            <xm:f>_xlfn.CONCAT('VUC rate request form'!$I$19," (L)")</xm:f>
            <x14:dxf>
              <font>
                <b/>
                <i val="0"/>
              </font>
              <fill>
                <patternFill>
                  <bgColor theme="9" tint="0.59996337778862885"/>
                </patternFill>
              </fill>
            </x14:dxf>
          </x14:cfRule>
          <xm:sqref>G10</xm:sqref>
        </x14:conditionalFormatting>
        <x14:conditionalFormatting xmlns:xm="http://schemas.microsoft.com/office/excel/2006/main">
          <x14:cfRule type="expression" priority="2" id="{26934343-A192-4337-B560-F9B0CC8BC994}">
            <xm:f>$C$10&lt;&gt;_xlfn.CONCAT('VUC rate request form'!$G$19," (T)")</xm:f>
            <x14:dxf>
              <font>
                <strike/>
                <color theme="0" tint="-0.499984740745262"/>
              </font>
              <fill>
                <patternFill patternType="lightUp">
                  <fgColor theme="0" tint="-0.14996795556505021"/>
                  <bgColor theme="0" tint="-4.9989318521683403E-2"/>
                </patternFill>
              </fill>
            </x14:dxf>
          </x14:cfRule>
          <xm:sqref>B12:D101</xm:sqref>
        </x14:conditionalFormatting>
        <x14:conditionalFormatting xmlns:xm="http://schemas.microsoft.com/office/excel/2006/main">
          <x14:cfRule type="expression" priority="1" id="{E65CFA3D-5512-453F-A20A-05254CA2D7FB}">
            <xm:f>$G$10&lt;&gt;_xlfn.CONCAT('VUC rate request form'!$I$19," (L)")</xm:f>
            <x14:dxf>
              <font>
                <strike/>
                <color theme="0" tint="-0.499984740745262"/>
              </font>
              <fill>
                <patternFill patternType="lightUp">
                  <fgColor theme="0" tint="-0.14996795556505021"/>
                  <bgColor theme="0" tint="-4.9989318521683403E-2"/>
                </patternFill>
              </fill>
            </x14:dxf>
          </x14:cfRule>
          <xm:sqref>F12:H101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32717b-85d4-46b0-82d8-410bc3119485" xsi:nil="true"/>
    <Topic xmlns="741a431f-f11e-430b-8db8-9ff92049146f" xsi:nil="true"/>
    <MarkedasFINAL xmlns="741a431f-f11e-430b-8db8-9ff92049146f">false</MarkedasFINAL>
    <lcf76f155ced4ddcb4097134ff3c332f xmlns="741a431f-f11e-430b-8db8-9ff92049146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5C5D0A67F34B498837BA2288A8E3E8" ma:contentTypeVersion="20" ma:contentTypeDescription="Create a new document." ma:contentTypeScope="" ma:versionID="bda7204226f74fd9e8fbc00c1b394b48">
  <xsd:schema xmlns:xsd="http://www.w3.org/2001/XMLSchema" xmlns:xs="http://www.w3.org/2001/XMLSchema" xmlns:p="http://schemas.microsoft.com/office/2006/metadata/properties" xmlns:ns2="741a431f-f11e-430b-8db8-9ff92049146f" xmlns:ns3="9ed464a4-0754-4a56-be90-7b5b5dd951f0" xmlns:ns4="af32717b-85d4-46b0-82d8-410bc3119485" targetNamespace="http://schemas.microsoft.com/office/2006/metadata/properties" ma:root="true" ma:fieldsID="d1bc75236d0556e3edaae12a61ee09a9" ns2:_="" ns3:_="" ns4:_="">
    <xsd:import namespace="741a431f-f11e-430b-8db8-9ff92049146f"/>
    <xsd:import namespace="9ed464a4-0754-4a56-be90-7b5b5dd951f0"/>
    <xsd:import namespace="af32717b-85d4-46b0-82d8-410bc31194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Topic" minOccurs="0"/>
                <xsd:element ref="ns2:lcf76f155ced4ddcb4097134ff3c332f" minOccurs="0"/>
                <xsd:element ref="ns4:TaxCatchAll" minOccurs="0"/>
                <xsd:element ref="ns2:MediaLengthInSeconds" minOccurs="0"/>
                <xsd:element ref="ns2:MediaServiceObjectDetectorVersions" minOccurs="0"/>
                <xsd:element ref="ns2:MarkedasFINA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a431f-f11e-430b-8db8-9ff9204914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opic" ma:index="20" nillable="true" ma:displayName="Topic" ma:description="e.g. recalibration, briefing note, consultation..." ma:format="Dropdown" ma:internalName="Topic">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arkedasFINAL" ma:index="26" nillable="true" ma:displayName="Marked as FINAL" ma:default="0" ma:description="If yes, do not edit." ma:format="Dropdown" ma:internalName="MarkedasFINAL">
      <xsd:simpleType>
        <xsd:restriction base="dms:Boolea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d464a4-0754-4a56-be90-7b5b5dd951f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2717b-85d4-46b0-82d8-410bc31194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d7e2bf4-9443-440c-b8f7-768d39cd5f5e}" ma:internalName="TaxCatchAll" ma:showField="CatchAllData" ma:web="9ed464a4-0754-4a56-be90-7b5b5dd951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1B09A-D0D9-4276-941A-5C4567D48918}">
  <ds:schemaRefs>
    <ds:schemaRef ds:uri="http://schemas.microsoft.com/office/2006/documentManagement/types"/>
    <ds:schemaRef ds:uri="af32717b-85d4-46b0-82d8-410bc3119485"/>
    <ds:schemaRef ds:uri="http://purl.org/dc/elements/1.1/"/>
    <ds:schemaRef ds:uri="http://schemas.microsoft.com/office/2006/metadata/properties"/>
    <ds:schemaRef ds:uri="http://schemas.microsoft.com/office/infopath/2007/PartnerControls"/>
    <ds:schemaRef ds:uri="http://purl.org/dc/terms/"/>
    <ds:schemaRef ds:uri="9ed464a4-0754-4a56-be90-7b5b5dd951f0"/>
    <ds:schemaRef ds:uri="741a431f-f11e-430b-8db8-9ff92049146f"/>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23866FF-EB12-4DE7-931B-D973DF6F57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a431f-f11e-430b-8db8-9ff92049146f"/>
    <ds:schemaRef ds:uri="9ed464a4-0754-4a56-be90-7b5b5dd951f0"/>
    <ds:schemaRef ds:uri="af32717b-85d4-46b0-82d8-410bc3119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F53774-0697-461B-A246-4DD2057715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 &amp; glossary</vt:lpstr>
      <vt:lpstr>VUC rate request form</vt:lpstr>
      <vt:lpstr>User defined T-gamma</vt:lpstr>
      <vt:lpstr>NR INTERNAL - Dropdowns</vt:lpstr>
      <vt:lpstr>NR INTERNAL - UD T-gamma 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Variable usage charge - freight vehicle characterstics form</dc:title>
  <dc:creator>Network Rail</dc:creator>
  <cp:lastModifiedBy>Nicholas Prag</cp:lastModifiedBy>
  <cp:lastPrinted>2009-06-24T11:06:57Z</cp:lastPrinted>
  <dcterms:created xsi:type="dcterms:W3CDTF">2009-05-06T11:56:14Z</dcterms:created>
  <dcterms:modified xsi:type="dcterms:W3CDTF">2024-04-09T11:24:52Z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2057</vt:i4>
  </property>
  <property fmtid="{D5CDD505-2E9C-101B-9397-08002B2CF9AE}" pid="3" name="EktQuickLink">
    <vt:lpwstr>://www.networkrail.co.uk/DownloadAsset.aspx?id=30064790157</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
  </property>
  <property fmtid="{D5CDD505-2E9C-101B-9397-08002B2CF9AE}" pid="8" name="EktExpiryType">
    <vt:i4>1</vt:i4>
  </property>
  <property fmtid="{D5CDD505-2E9C-101B-9397-08002B2CF9AE}" pid="9" name="EktDateCreated">
    <vt:filetime>2014-03-26T11:11:30Z</vt:filetime>
  </property>
  <property fmtid="{D5CDD505-2E9C-101B-9397-08002B2CF9AE}" pid="10" name="EktDateModified">
    <vt:filetime>2014-03-26T11:11:33Z</vt:filetime>
  </property>
  <property fmtid="{D5CDD505-2E9C-101B-9397-08002B2CF9AE}" pid="11" name="EktTaxCategory">
    <vt:lpwstr/>
  </property>
  <property fmtid="{D5CDD505-2E9C-101B-9397-08002B2CF9AE}" pid="12" name="EktDisabledTaxCategory">
    <vt:lpwstr/>
  </property>
  <property fmtid="{D5CDD505-2E9C-101B-9397-08002B2CF9AE}" pid="13" name="EktCmsSize">
    <vt:i4>59904</vt:i4>
  </property>
  <property fmtid="{D5CDD505-2E9C-101B-9397-08002B2CF9AE}" pid="14" name="EktSearchable">
    <vt:i4>1</vt:i4>
  </property>
  <property fmtid="{D5CDD505-2E9C-101B-9397-08002B2CF9AE}" pid="15" name="EktEDescription">
    <vt:lpwstr>&amp;lt;p&amp;gt;User defined T-Gamma  Request form  Number of Axles  Operator  Chemicals  European Conventional  Coal ESI  European Intermodal  Coal Other  General Merchandise  Construction Materials  Industrial Minerals  Domestic Automotive  Iron Ore  Domestic </vt:lpwstr>
  </property>
  <property fmtid="{D5CDD505-2E9C-101B-9397-08002B2CF9AE}" pid="16" name="ContentTypeId">
    <vt:lpwstr>0x0101001C5C5D0A67F34B498837BA2288A8E3E8</vt:lpwstr>
  </property>
  <property fmtid="{D5CDD505-2E9C-101B-9397-08002B2CF9AE}" pid="17" name="MSIP_Label_8577031b-11bc-4db9-b655-7d79027ad570_Enabled">
    <vt:lpwstr>true</vt:lpwstr>
  </property>
  <property fmtid="{D5CDD505-2E9C-101B-9397-08002B2CF9AE}" pid="18" name="MSIP_Label_8577031b-11bc-4db9-b655-7d79027ad570_SetDate">
    <vt:lpwstr>2023-10-05T09:56:41Z</vt:lpwstr>
  </property>
  <property fmtid="{D5CDD505-2E9C-101B-9397-08002B2CF9AE}" pid="19" name="MSIP_Label_8577031b-11bc-4db9-b655-7d79027ad570_Method">
    <vt:lpwstr>Standard</vt:lpwstr>
  </property>
  <property fmtid="{D5CDD505-2E9C-101B-9397-08002B2CF9AE}" pid="20" name="MSIP_Label_8577031b-11bc-4db9-b655-7d79027ad570_Name">
    <vt:lpwstr>8577031b-11bc-4db9-b655-7d79027ad570</vt:lpwstr>
  </property>
  <property fmtid="{D5CDD505-2E9C-101B-9397-08002B2CF9AE}" pid="21" name="MSIP_Label_8577031b-11bc-4db9-b655-7d79027ad570_SiteId">
    <vt:lpwstr>c22cc3e1-5d7f-4f4d-be03-d5a158cc9409</vt:lpwstr>
  </property>
  <property fmtid="{D5CDD505-2E9C-101B-9397-08002B2CF9AE}" pid="22" name="MSIP_Label_8577031b-11bc-4db9-b655-7d79027ad570_ActionId">
    <vt:lpwstr>66782eeb-2e80-4a98-ad34-4cb69a0bce36</vt:lpwstr>
  </property>
  <property fmtid="{D5CDD505-2E9C-101B-9397-08002B2CF9AE}" pid="23" name="MSIP_Label_8577031b-11bc-4db9-b655-7d79027ad570_ContentBits">
    <vt:lpwstr>1</vt:lpwstr>
  </property>
  <property fmtid="{D5CDD505-2E9C-101B-9397-08002B2CF9AE}" pid="24" name="MediaServiceImageTags">
    <vt:lpwstr/>
  </property>
</Properties>
</file>