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codeName="ThisWorkbook" defaultThemeVersion="166925"/>
  <mc:AlternateContent xmlns:mc="http://schemas.openxmlformats.org/markup-compatibility/2006">
    <mc:Choice Requires="x15">
      <x15ac:absPath xmlns:x15ac="http://schemas.microsoft.com/office/spreadsheetml/2010/11/ac" url="C:\Users\user\Documents\Network Rail\VUC\VUC calculator\"/>
    </mc:Choice>
  </mc:AlternateContent>
  <xr:revisionPtr revIDLastSave="0" documentId="8_{B210E33E-1A00-41DB-89F1-52920ED38F1B}" xr6:coauthVersionLast="47" xr6:coauthVersionMax="47" xr10:uidLastSave="{00000000-0000-0000-0000-000000000000}"/>
  <bookViews>
    <workbookView xWindow="-120" yWindow="-120" windowWidth="29040" windowHeight="15840" xr2:uid="{52C7A172-540D-4C08-884F-997B03D6D1F4}"/>
  </bookViews>
  <sheets>
    <sheet name="Freigh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30" i="1" l="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21" i="1"/>
  <c r="AR29" i="1"/>
  <c r="BG40" i="1"/>
  <c r="BM40" i="1"/>
  <c r="BG41" i="1"/>
  <c r="BM41" i="1"/>
  <c r="BG42" i="1"/>
  <c r="BM42" i="1"/>
  <c r="BG43" i="1"/>
  <c r="BM43" i="1"/>
  <c r="BG44" i="1"/>
  <c r="BM44" i="1"/>
  <c r="BG45" i="1"/>
  <c r="BM45" i="1"/>
  <c r="BG46" i="1"/>
  <c r="BM46" i="1"/>
  <c r="BG47" i="1"/>
  <c r="BM47" i="1"/>
  <c r="BG48" i="1"/>
  <c r="BM48" i="1"/>
  <c r="BG49" i="1"/>
  <c r="BM49" i="1"/>
  <c r="BG50" i="1"/>
  <c r="BM50" i="1"/>
  <c r="BG51" i="1"/>
  <c r="BM51" i="1"/>
  <c r="BG52" i="1"/>
  <c r="BM52" i="1"/>
  <c r="BG53" i="1"/>
  <c r="BM53" i="1"/>
  <c r="BG54" i="1"/>
  <c r="BM54" i="1"/>
  <c r="BG55" i="1"/>
  <c r="BM55" i="1"/>
  <c r="BG56" i="1"/>
  <c r="BM56" i="1"/>
  <c r="BG57" i="1"/>
  <c r="BM57" i="1"/>
  <c r="BG58" i="1"/>
  <c r="BM58" i="1"/>
  <c r="BG59" i="1"/>
  <c r="BM59" i="1"/>
  <c r="BG60" i="1"/>
  <c r="BM60" i="1"/>
  <c r="BG61" i="1"/>
  <c r="BM61" i="1"/>
  <c r="BG62" i="1"/>
  <c r="BM62" i="1"/>
  <c r="BG63" i="1"/>
  <c r="BM63" i="1"/>
  <c r="BG64" i="1"/>
  <c r="BM64" i="1"/>
  <c r="BG65" i="1"/>
  <c r="BM65" i="1"/>
  <c r="BG66" i="1"/>
  <c r="BM66" i="1"/>
  <c r="BG67" i="1"/>
  <c r="BM67" i="1"/>
  <c r="BG68" i="1"/>
  <c r="BM68" i="1"/>
  <c r="BG69" i="1"/>
  <c r="BM69" i="1"/>
  <c r="BG70" i="1"/>
  <c r="BM70" i="1"/>
  <c r="BG71" i="1"/>
  <c r="BM71" i="1"/>
  <c r="BG72" i="1"/>
  <c r="BM72" i="1"/>
  <c r="BG73" i="1"/>
  <c r="BM73" i="1"/>
  <c r="BG74" i="1"/>
  <c r="BM74" i="1"/>
  <c r="BG75" i="1"/>
  <c r="BM75" i="1"/>
  <c r="BG76" i="1"/>
  <c r="BM76" i="1"/>
  <c r="BG77" i="1"/>
  <c r="BM77" i="1"/>
  <c r="BG78" i="1"/>
  <c r="BM78" i="1"/>
  <c r="BG79" i="1"/>
  <c r="BM79" i="1"/>
  <c r="BG80" i="1"/>
  <c r="BM80" i="1"/>
  <c r="BG81" i="1"/>
  <c r="BM81" i="1"/>
  <c r="BG82" i="1"/>
  <c r="BM82" i="1"/>
  <c r="BG83" i="1"/>
  <c r="BM83" i="1"/>
  <c r="BG84" i="1"/>
  <c r="BM84" i="1"/>
  <c r="BG85" i="1"/>
  <c r="BM85" i="1"/>
  <c r="BG86" i="1"/>
  <c r="BM86" i="1"/>
  <c r="BG87" i="1"/>
  <c r="BM87" i="1"/>
  <c r="BG88" i="1"/>
  <c r="BM88" i="1"/>
  <c r="BG89" i="1"/>
  <c r="BM89" i="1"/>
  <c r="BG90" i="1"/>
  <c r="BM90" i="1"/>
  <c r="BG91" i="1"/>
  <c r="BM91" i="1"/>
  <c r="BG92" i="1"/>
  <c r="BM92" i="1"/>
  <c r="BG93" i="1"/>
  <c r="BM93" i="1"/>
  <c r="BG94" i="1"/>
  <c r="BM94" i="1"/>
  <c r="BG95" i="1"/>
  <c r="BM95" i="1"/>
  <c r="BG96" i="1"/>
  <c r="BM96" i="1"/>
  <c r="BG97" i="1"/>
  <c r="BM97" i="1"/>
  <c r="BG98" i="1"/>
  <c r="BM98" i="1"/>
  <c r="BG99" i="1"/>
  <c r="BM99" i="1"/>
  <c r="BG100" i="1"/>
  <c r="BM100" i="1"/>
  <c r="BG101" i="1"/>
  <c r="BM101" i="1"/>
  <c r="BG102" i="1"/>
  <c r="BM102" i="1"/>
  <c r="BG103" i="1"/>
  <c r="BM103" i="1"/>
  <c r="BG104" i="1"/>
  <c r="BM104" i="1"/>
  <c r="BG105" i="1"/>
  <c r="BM105" i="1"/>
  <c r="BG106" i="1"/>
  <c r="BM106" i="1"/>
  <c r="BG107" i="1"/>
  <c r="BM107" i="1"/>
  <c r="BG108" i="1"/>
  <c r="BM108" i="1"/>
  <c r="BG109" i="1"/>
  <c r="BM109" i="1"/>
  <c r="BG110" i="1"/>
  <c r="BM110" i="1"/>
  <c r="BG111" i="1"/>
  <c r="BM111" i="1"/>
  <c r="BG112" i="1"/>
  <c r="BM112" i="1"/>
  <c r="BG113" i="1"/>
  <c r="BM113" i="1"/>
  <c r="BG114" i="1"/>
  <c r="BM114" i="1"/>
  <c r="BG115" i="1"/>
  <c r="BM115" i="1"/>
  <c r="BG116" i="1"/>
  <c r="BM116" i="1"/>
  <c r="BG117" i="1"/>
  <c r="BM117" i="1"/>
  <c r="BG118" i="1"/>
  <c r="BM118" i="1"/>
  <c r="BG119" i="1"/>
  <c r="BM119" i="1"/>
  <c r="BG120" i="1"/>
  <c r="BM120" i="1"/>
  <c r="BG121" i="1"/>
  <c r="BM121" i="1"/>
  <c r="BG30" i="1"/>
  <c r="BM30" i="1"/>
  <c r="BG31" i="1"/>
  <c r="BM31" i="1"/>
  <c r="BG32" i="1"/>
  <c r="BM32" i="1"/>
  <c r="BG33" i="1"/>
  <c r="BM33" i="1"/>
  <c r="BG34" i="1"/>
  <c r="BM34" i="1"/>
  <c r="BG35" i="1"/>
  <c r="BM35" i="1"/>
  <c r="BG36" i="1"/>
  <c r="BM36" i="1"/>
  <c r="BG37" i="1"/>
  <c r="BM37" i="1"/>
  <c r="BG38" i="1"/>
  <c r="BM38" i="1"/>
  <c r="BG39" i="1"/>
  <c r="BM39" i="1"/>
  <c r="BM29" i="1"/>
  <c r="BG29" i="1"/>
  <c r="AM45" i="1"/>
  <c r="AT30" i="1" l="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S29" i="1"/>
  <c r="AQ29" i="1"/>
  <c r="AP30" i="1"/>
  <c r="AU30" i="1" s="1"/>
  <c r="AP31" i="1"/>
  <c r="AP32" i="1"/>
  <c r="AP33" i="1"/>
  <c r="AU33" i="1" s="1"/>
  <c r="AP34" i="1"/>
  <c r="AU34" i="1" s="1"/>
  <c r="AP35" i="1"/>
  <c r="AU35" i="1" s="1"/>
  <c r="AP36" i="1"/>
  <c r="AU36" i="1" s="1"/>
  <c r="AP37" i="1"/>
  <c r="AU37" i="1" s="1"/>
  <c r="AP38" i="1"/>
  <c r="AU38" i="1" s="1"/>
  <c r="AP39" i="1"/>
  <c r="AU39" i="1" s="1"/>
  <c r="AP40" i="1"/>
  <c r="AU40" i="1" s="1"/>
  <c r="AP41" i="1"/>
  <c r="AU41" i="1" s="1"/>
  <c r="AP42" i="1"/>
  <c r="AU42" i="1" s="1"/>
  <c r="AP43" i="1"/>
  <c r="AU43" i="1" s="1"/>
  <c r="AP44" i="1"/>
  <c r="AU44" i="1" s="1"/>
  <c r="AP45" i="1"/>
  <c r="AU45" i="1" s="1"/>
  <c r="AP46" i="1"/>
  <c r="AU46" i="1" s="1"/>
  <c r="AP47" i="1"/>
  <c r="AU47" i="1" s="1"/>
  <c r="AP48" i="1"/>
  <c r="AU48" i="1" s="1"/>
  <c r="AP49" i="1"/>
  <c r="AU49" i="1" s="1"/>
  <c r="AP50" i="1"/>
  <c r="AU50" i="1" s="1"/>
  <c r="AP51" i="1"/>
  <c r="AU51" i="1" s="1"/>
  <c r="AP52" i="1"/>
  <c r="AU52" i="1" s="1"/>
  <c r="AP53" i="1"/>
  <c r="AU53" i="1" s="1"/>
  <c r="AP54" i="1"/>
  <c r="AU54" i="1" s="1"/>
  <c r="AP55" i="1"/>
  <c r="AU55" i="1" s="1"/>
  <c r="AP56" i="1"/>
  <c r="AU56" i="1" s="1"/>
  <c r="AP57" i="1"/>
  <c r="AU57" i="1" s="1"/>
  <c r="AP58" i="1"/>
  <c r="AU58" i="1" s="1"/>
  <c r="AP59" i="1"/>
  <c r="AU59" i="1" s="1"/>
  <c r="AP60" i="1"/>
  <c r="AU60" i="1" s="1"/>
  <c r="AP61" i="1"/>
  <c r="AU61" i="1" s="1"/>
  <c r="AP62" i="1"/>
  <c r="AU62" i="1" s="1"/>
  <c r="AP63" i="1"/>
  <c r="AU63" i="1" s="1"/>
  <c r="AP64" i="1"/>
  <c r="AU64" i="1" s="1"/>
  <c r="AP65" i="1"/>
  <c r="AU65" i="1" s="1"/>
  <c r="AP66" i="1"/>
  <c r="AU66" i="1" s="1"/>
  <c r="AP67" i="1"/>
  <c r="AU67" i="1" s="1"/>
  <c r="AP68" i="1"/>
  <c r="AU68" i="1" s="1"/>
  <c r="AP69" i="1"/>
  <c r="AU69" i="1" s="1"/>
  <c r="AP70" i="1"/>
  <c r="AU70" i="1" s="1"/>
  <c r="AP71" i="1"/>
  <c r="AU71" i="1" s="1"/>
  <c r="AP72" i="1"/>
  <c r="AU72" i="1" s="1"/>
  <c r="AP73" i="1"/>
  <c r="AU73" i="1" s="1"/>
  <c r="AP74" i="1"/>
  <c r="AU74" i="1" s="1"/>
  <c r="AP75" i="1"/>
  <c r="AU75" i="1" s="1"/>
  <c r="AP76" i="1"/>
  <c r="AU76" i="1" s="1"/>
  <c r="AP77" i="1"/>
  <c r="AU77" i="1" s="1"/>
  <c r="AP78" i="1"/>
  <c r="AU78" i="1" s="1"/>
  <c r="AP79" i="1"/>
  <c r="AU79" i="1" s="1"/>
  <c r="AP80" i="1"/>
  <c r="AU80" i="1" s="1"/>
  <c r="AP81" i="1"/>
  <c r="AU81" i="1" s="1"/>
  <c r="AP82" i="1"/>
  <c r="AU82" i="1" s="1"/>
  <c r="AP83" i="1"/>
  <c r="AU83" i="1" s="1"/>
  <c r="AP84" i="1"/>
  <c r="AU84" i="1" s="1"/>
  <c r="AP85" i="1"/>
  <c r="AU85" i="1" s="1"/>
  <c r="AP86" i="1"/>
  <c r="AU86" i="1" s="1"/>
  <c r="AP87" i="1"/>
  <c r="AU87" i="1" s="1"/>
  <c r="AP88" i="1"/>
  <c r="AU88" i="1" s="1"/>
  <c r="AP89" i="1"/>
  <c r="AU89" i="1" s="1"/>
  <c r="AP90" i="1"/>
  <c r="AU90" i="1" s="1"/>
  <c r="AP91" i="1"/>
  <c r="AU91" i="1" s="1"/>
  <c r="AP92" i="1"/>
  <c r="AU92" i="1" s="1"/>
  <c r="AP93" i="1"/>
  <c r="AU93" i="1" s="1"/>
  <c r="AP94" i="1"/>
  <c r="AU94" i="1" s="1"/>
  <c r="AP95" i="1"/>
  <c r="AU95" i="1" s="1"/>
  <c r="AP96" i="1"/>
  <c r="AU96" i="1" s="1"/>
  <c r="AP97" i="1"/>
  <c r="AU97" i="1" s="1"/>
  <c r="AP98" i="1"/>
  <c r="AU98" i="1" s="1"/>
  <c r="AP99" i="1"/>
  <c r="AU99" i="1" s="1"/>
  <c r="AP100" i="1"/>
  <c r="AU100" i="1" s="1"/>
  <c r="AP101" i="1"/>
  <c r="AU101" i="1" s="1"/>
  <c r="AP102" i="1"/>
  <c r="AU102" i="1" s="1"/>
  <c r="AP103" i="1"/>
  <c r="AU103" i="1" s="1"/>
  <c r="AP104" i="1"/>
  <c r="AU104" i="1" s="1"/>
  <c r="AP105" i="1"/>
  <c r="AU105" i="1" s="1"/>
  <c r="AP106" i="1"/>
  <c r="AU106" i="1" s="1"/>
  <c r="AP107" i="1"/>
  <c r="AU107" i="1" s="1"/>
  <c r="AP108" i="1"/>
  <c r="AU108" i="1" s="1"/>
  <c r="AP109" i="1"/>
  <c r="AU109" i="1" s="1"/>
  <c r="AP110" i="1"/>
  <c r="AU110" i="1" s="1"/>
  <c r="AP111" i="1"/>
  <c r="AU111" i="1" s="1"/>
  <c r="AP112" i="1"/>
  <c r="AU112" i="1" s="1"/>
  <c r="AP113" i="1"/>
  <c r="AU113" i="1" s="1"/>
  <c r="AP114" i="1"/>
  <c r="AU114" i="1" s="1"/>
  <c r="AP115" i="1"/>
  <c r="AU115" i="1" s="1"/>
  <c r="AP116" i="1"/>
  <c r="AU116" i="1" s="1"/>
  <c r="AP117" i="1"/>
  <c r="AU117" i="1" s="1"/>
  <c r="AP118" i="1"/>
  <c r="AU118" i="1" s="1"/>
  <c r="AP119" i="1"/>
  <c r="AU119" i="1" s="1"/>
  <c r="AV119" i="1" s="1"/>
  <c r="AP120" i="1"/>
  <c r="AU120" i="1" s="1"/>
  <c r="AV120" i="1" s="1"/>
  <c r="AP121" i="1"/>
  <c r="AU121" i="1" s="1"/>
  <c r="AP29" i="1"/>
  <c r="AO37" i="1"/>
  <c r="AO38" i="1"/>
  <c r="AO39" i="1"/>
  <c r="AO40" i="1"/>
  <c r="AO41" i="1"/>
  <c r="BA41" i="1" s="1"/>
  <c r="AO42" i="1"/>
  <c r="BA42" i="1" s="1"/>
  <c r="AO43" i="1"/>
  <c r="AO44" i="1"/>
  <c r="AO45" i="1"/>
  <c r="AO46" i="1"/>
  <c r="AO47" i="1"/>
  <c r="AO48" i="1"/>
  <c r="AO49" i="1"/>
  <c r="BA49" i="1" s="1"/>
  <c r="AO50" i="1"/>
  <c r="BA50" i="1" s="1"/>
  <c r="AO51" i="1"/>
  <c r="AO52" i="1"/>
  <c r="AO53" i="1"/>
  <c r="AO54" i="1"/>
  <c r="AO55" i="1"/>
  <c r="AO56" i="1"/>
  <c r="AO57" i="1"/>
  <c r="BA57" i="1" s="1"/>
  <c r="AO58" i="1"/>
  <c r="BA58" i="1" s="1"/>
  <c r="AO59" i="1"/>
  <c r="AO60" i="1"/>
  <c r="AO61" i="1"/>
  <c r="AO62" i="1"/>
  <c r="AO63" i="1"/>
  <c r="AO64" i="1"/>
  <c r="AO65" i="1"/>
  <c r="BA65" i="1" s="1"/>
  <c r="AO66" i="1"/>
  <c r="BA66" i="1" s="1"/>
  <c r="AO67" i="1"/>
  <c r="AO68" i="1"/>
  <c r="AO69" i="1"/>
  <c r="AO70" i="1"/>
  <c r="AO71" i="1"/>
  <c r="AO72" i="1"/>
  <c r="AO73" i="1"/>
  <c r="BA73" i="1" s="1"/>
  <c r="AO74" i="1"/>
  <c r="BA74" i="1" s="1"/>
  <c r="AO75" i="1"/>
  <c r="AO76" i="1"/>
  <c r="AO77" i="1"/>
  <c r="AO78" i="1"/>
  <c r="AO79" i="1"/>
  <c r="AO80" i="1"/>
  <c r="AO81" i="1"/>
  <c r="BA81" i="1" s="1"/>
  <c r="AO82" i="1"/>
  <c r="BA82" i="1" s="1"/>
  <c r="AO83" i="1"/>
  <c r="AO84" i="1"/>
  <c r="AO85" i="1"/>
  <c r="AO86" i="1"/>
  <c r="AO87" i="1"/>
  <c r="AO88" i="1"/>
  <c r="AO89" i="1"/>
  <c r="BA89" i="1" s="1"/>
  <c r="AO90" i="1"/>
  <c r="BA90" i="1" s="1"/>
  <c r="AO91" i="1"/>
  <c r="AO92" i="1"/>
  <c r="AO93" i="1"/>
  <c r="AO94" i="1"/>
  <c r="AO95" i="1"/>
  <c r="AO96" i="1"/>
  <c r="AO97" i="1"/>
  <c r="BA97" i="1" s="1"/>
  <c r="AO98" i="1"/>
  <c r="BA98" i="1" s="1"/>
  <c r="AO99" i="1"/>
  <c r="AO100" i="1"/>
  <c r="AO101" i="1"/>
  <c r="AO102" i="1"/>
  <c r="AO103" i="1"/>
  <c r="AO104" i="1"/>
  <c r="AO105" i="1"/>
  <c r="BA105" i="1" s="1"/>
  <c r="AO106" i="1"/>
  <c r="BA106" i="1" s="1"/>
  <c r="AO107" i="1"/>
  <c r="AO108" i="1"/>
  <c r="AO109" i="1"/>
  <c r="AO110" i="1"/>
  <c r="AO111" i="1"/>
  <c r="AO112" i="1"/>
  <c r="AO113" i="1"/>
  <c r="BA113" i="1" s="1"/>
  <c r="AO114" i="1"/>
  <c r="BA114" i="1" s="1"/>
  <c r="AO115" i="1"/>
  <c r="AO116" i="1"/>
  <c r="AO117" i="1"/>
  <c r="AO118" i="1"/>
  <c r="AO119" i="1"/>
  <c r="AO120" i="1"/>
  <c r="AO121" i="1"/>
  <c r="BA121" i="1" s="1"/>
  <c r="AO30" i="1"/>
  <c r="AO31" i="1"/>
  <c r="AO32" i="1"/>
  <c r="AO33" i="1"/>
  <c r="AO34" i="1"/>
  <c r="AO35" i="1"/>
  <c r="AO36" i="1"/>
  <c r="AO29" i="1"/>
  <c r="BA36" i="1" l="1"/>
  <c r="BA120" i="1"/>
  <c r="BA112" i="1"/>
  <c r="BA104" i="1"/>
  <c r="BA96" i="1"/>
  <c r="BA88" i="1"/>
  <c r="BA80" i="1"/>
  <c r="BA72" i="1"/>
  <c r="BA64" i="1"/>
  <c r="BA56" i="1"/>
  <c r="BA48" i="1"/>
  <c r="BA40" i="1"/>
  <c r="AV118" i="1"/>
  <c r="AV108" i="1"/>
  <c r="AV100" i="1"/>
  <c r="AV92" i="1"/>
  <c r="AV84" i="1"/>
  <c r="AV76" i="1"/>
  <c r="AV68" i="1"/>
  <c r="AV60" i="1"/>
  <c r="AV52" i="1"/>
  <c r="AV44" i="1"/>
  <c r="AV36" i="1"/>
  <c r="AZ117" i="1"/>
  <c r="BC117" i="1" s="1"/>
  <c r="AZ109" i="1"/>
  <c r="BC109" i="1" s="1"/>
  <c r="AZ101" i="1"/>
  <c r="BC101" i="1" s="1"/>
  <c r="AZ93" i="1"/>
  <c r="BC93" i="1" s="1"/>
  <c r="AZ85" i="1"/>
  <c r="BC85" i="1" s="1"/>
  <c r="AZ77" i="1"/>
  <c r="BC77" i="1" s="1"/>
  <c r="AZ69" i="1"/>
  <c r="BC69" i="1" s="1"/>
  <c r="AZ61" i="1"/>
  <c r="BC61" i="1" s="1"/>
  <c r="AZ53" i="1"/>
  <c r="BC53" i="1" s="1"/>
  <c r="AZ45" i="1"/>
  <c r="BC45" i="1" s="1"/>
  <c r="AZ37" i="1"/>
  <c r="BC37" i="1" s="1"/>
  <c r="BA101" i="1"/>
  <c r="BA93" i="1"/>
  <c r="BA85" i="1"/>
  <c r="BA77" i="1"/>
  <c r="BA69" i="1"/>
  <c r="BA61" i="1"/>
  <c r="BA53" i="1"/>
  <c r="BA45" i="1"/>
  <c r="BA37" i="1"/>
  <c r="AV115" i="1"/>
  <c r="BA117" i="1"/>
  <c r="AV114" i="1"/>
  <c r="BA109" i="1"/>
  <c r="BA116" i="1"/>
  <c r="BA108" i="1"/>
  <c r="BA100" i="1"/>
  <c r="BA92" i="1"/>
  <c r="BA84" i="1"/>
  <c r="BA76" i="1"/>
  <c r="BA68" i="1"/>
  <c r="BA60" i="1"/>
  <c r="BA52" i="1"/>
  <c r="BA44" i="1"/>
  <c r="AV109" i="1"/>
  <c r="AV101" i="1"/>
  <c r="AV93" i="1"/>
  <c r="AV85" i="1"/>
  <c r="AV77" i="1"/>
  <c r="AV69" i="1"/>
  <c r="BA34" i="1"/>
  <c r="AV105" i="1"/>
  <c r="AV97" i="1"/>
  <c r="AV89" i="1"/>
  <c r="AV81" i="1"/>
  <c r="AV73" i="1"/>
  <c r="AV65" i="1"/>
  <c r="AV57" i="1"/>
  <c r="AV49" i="1"/>
  <c r="AV41" i="1"/>
  <c r="AV61" i="1"/>
  <c r="AV53" i="1"/>
  <c r="AV45" i="1"/>
  <c r="AV37" i="1"/>
  <c r="U104" i="1"/>
  <c r="L104" i="1"/>
  <c r="T104" i="1"/>
  <c r="M104" i="1"/>
  <c r="N104" i="1"/>
  <c r="O104" i="1"/>
  <c r="P104" i="1"/>
  <c r="Q104" i="1"/>
  <c r="R104" i="1"/>
  <c r="K104" i="1"/>
  <c r="S104" i="1"/>
  <c r="R88" i="1"/>
  <c r="U88" i="1"/>
  <c r="K88" i="1"/>
  <c r="S88" i="1"/>
  <c r="L88" i="1"/>
  <c r="T88" i="1"/>
  <c r="M88" i="1"/>
  <c r="P88" i="1"/>
  <c r="N88" i="1"/>
  <c r="O88" i="1"/>
  <c r="Q88" i="1"/>
  <c r="R72" i="1"/>
  <c r="U72" i="1"/>
  <c r="K72" i="1"/>
  <c r="S72" i="1"/>
  <c r="L72" i="1"/>
  <c r="T72" i="1"/>
  <c r="M72" i="1"/>
  <c r="N72" i="1"/>
  <c r="P72" i="1"/>
  <c r="O72" i="1"/>
  <c r="Q72" i="1"/>
  <c r="R56" i="1"/>
  <c r="U56" i="1"/>
  <c r="K56" i="1"/>
  <c r="S56" i="1"/>
  <c r="L56" i="1"/>
  <c r="T56" i="1"/>
  <c r="M56" i="1"/>
  <c r="N56" i="1"/>
  <c r="P56" i="1"/>
  <c r="O56" i="1"/>
  <c r="Q56" i="1"/>
  <c r="R40" i="1"/>
  <c r="U40" i="1"/>
  <c r="K40" i="1"/>
  <c r="S40" i="1"/>
  <c r="L40" i="1"/>
  <c r="T40" i="1"/>
  <c r="M40" i="1"/>
  <c r="N40" i="1"/>
  <c r="P40" i="1"/>
  <c r="O40" i="1"/>
  <c r="Q40" i="1"/>
  <c r="BA35" i="1"/>
  <c r="BA119" i="1"/>
  <c r="BA111" i="1"/>
  <c r="BA103" i="1"/>
  <c r="BA95" i="1"/>
  <c r="BA87" i="1"/>
  <c r="BA79" i="1"/>
  <c r="BA71" i="1"/>
  <c r="BA63" i="1"/>
  <c r="BA55" i="1"/>
  <c r="BA47" i="1"/>
  <c r="BA39" i="1"/>
  <c r="AV117" i="1"/>
  <c r="AV107" i="1"/>
  <c r="AV99" i="1"/>
  <c r="AV91" i="1"/>
  <c r="AV83" i="1"/>
  <c r="AV75" i="1"/>
  <c r="AV67" i="1"/>
  <c r="AV59" i="1"/>
  <c r="AV51" i="1"/>
  <c r="AV43" i="1"/>
  <c r="AV35" i="1"/>
  <c r="U111" i="1"/>
  <c r="N111" i="1"/>
  <c r="O111" i="1"/>
  <c r="P111" i="1"/>
  <c r="Q111" i="1"/>
  <c r="R111" i="1"/>
  <c r="K111" i="1"/>
  <c r="S111" i="1"/>
  <c r="L111" i="1"/>
  <c r="T111" i="1"/>
  <c r="M111" i="1"/>
  <c r="U103" i="1"/>
  <c r="N103" i="1"/>
  <c r="O103" i="1"/>
  <c r="P103" i="1"/>
  <c r="Q103" i="1"/>
  <c r="R103" i="1"/>
  <c r="K103" i="1"/>
  <c r="S103" i="1"/>
  <c r="L103" i="1"/>
  <c r="T103" i="1"/>
  <c r="M103" i="1"/>
  <c r="U95" i="1"/>
  <c r="N95" i="1"/>
  <c r="O95" i="1"/>
  <c r="P95" i="1"/>
  <c r="Q95" i="1"/>
  <c r="R95" i="1"/>
  <c r="K95" i="1"/>
  <c r="S95" i="1"/>
  <c r="L95" i="1"/>
  <c r="T95" i="1"/>
  <c r="M95" i="1"/>
  <c r="U87" i="1"/>
  <c r="L87" i="1"/>
  <c r="T87" i="1"/>
  <c r="M87" i="1"/>
  <c r="N87" i="1"/>
  <c r="O87" i="1"/>
  <c r="R87" i="1"/>
  <c r="K87" i="1"/>
  <c r="P87" i="1"/>
  <c r="Q87" i="1"/>
  <c r="S87" i="1"/>
  <c r="U79" i="1"/>
  <c r="L79" i="1"/>
  <c r="T79" i="1"/>
  <c r="M79" i="1"/>
  <c r="N79" i="1"/>
  <c r="O79" i="1"/>
  <c r="R79" i="1"/>
  <c r="K79" i="1"/>
  <c r="P79" i="1"/>
  <c r="Q79" i="1"/>
  <c r="S79" i="1"/>
  <c r="U71" i="1"/>
  <c r="L71" i="1"/>
  <c r="T71" i="1"/>
  <c r="M71" i="1"/>
  <c r="N71" i="1"/>
  <c r="O71" i="1"/>
  <c r="P71" i="1"/>
  <c r="R71" i="1"/>
  <c r="K71" i="1"/>
  <c r="Q71" i="1"/>
  <c r="S71" i="1"/>
  <c r="U63" i="1"/>
  <c r="L63" i="1"/>
  <c r="T63" i="1"/>
  <c r="M63" i="1"/>
  <c r="N63" i="1"/>
  <c r="O63" i="1"/>
  <c r="P63" i="1"/>
  <c r="R63" i="1"/>
  <c r="K63" i="1"/>
  <c r="Q63" i="1"/>
  <c r="S63" i="1"/>
  <c r="U55" i="1"/>
  <c r="L55" i="1"/>
  <c r="T55" i="1"/>
  <c r="M55" i="1"/>
  <c r="N55" i="1"/>
  <c r="O55" i="1"/>
  <c r="P55" i="1"/>
  <c r="R55" i="1"/>
  <c r="K55" i="1"/>
  <c r="Q55" i="1"/>
  <c r="S55" i="1"/>
  <c r="U47" i="1"/>
  <c r="L47" i="1"/>
  <c r="T47" i="1"/>
  <c r="M47" i="1"/>
  <c r="N47" i="1"/>
  <c r="O47" i="1"/>
  <c r="P47" i="1"/>
  <c r="R47" i="1"/>
  <c r="K47" i="1"/>
  <c r="Q47" i="1"/>
  <c r="S47" i="1"/>
  <c r="U39" i="1"/>
  <c r="L39" i="1"/>
  <c r="T39" i="1"/>
  <c r="M39" i="1"/>
  <c r="N39" i="1"/>
  <c r="O39" i="1"/>
  <c r="P39" i="1"/>
  <c r="R39" i="1"/>
  <c r="K39" i="1"/>
  <c r="Q39" i="1"/>
  <c r="S39" i="1"/>
  <c r="U31" i="1"/>
  <c r="L31" i="1"/>
  <c r="T31" i="1"/>
  <c r="M31" i="1"/>
  <c r="N31" i="1"/>
  <c r="O31" i="1"/>
  <c r="P31" i="1"/>
  <c r="R31" i="1"/>
  <c r="K31" i="1"/>
  <c r="Q31" i="1"/>
  <c r="S31" i="1"/>
  <c r="U112" i="1"/>
  <c r="L112" i="1"/>
  <c r="T112" i="1"/>
  <c r="M112" i="1"/>
  <c r="N112" i="1"/>
  <c r="O112" i="1"/>
  <c r="P112" i="1"/>
  <c r="Q112" i="1"/>
  <c r="R112" i="1"/>
  <c r="K112" i="1"/>
  <c r="S112" i="1"/>
  <c r="U96" i="1"/>
  <c r="L96" i="1"/>
  <c r="T96" i="1"/>
  <c r="M96" i="1"/>
  <c r="N96" i="1"/>
  <c r="O96" i="1"/>
  <c r="P96" i="1"/>
  <c r="Q96" i="1"/>
  <c r="R96" i="1"/>
  <c r="K96" i="1"/>
  <c r="S96" i="1"/>
  <c r="R80" i="1"/>
  <c r="U80" i="1"/>
  <c r="K80" i="1"/>
  <c r="S80" i="1"/>
  <c r="L80" i="1"/>
  <c r="T80" i="1"/>
  <c r="M80" i="1"/>
  <c r="P80" i="1"/>
  <c r="O80" i="1"/>
  <c r="Q80" i="1"/>
  <c r="N80" i="1"/>
  <c r="R64" i="1"/>
  <c r="U64" i="1"/>
  <c r="K64" i="1"/>
  <c r="S64" i="1"/>
  <c r="L64" i="1"/>
  <c r="T64" i="1"/>
  <c r="M64" i="1"/>
  <c r="N64" i="1"/>
  <c r="P64" i="1"/>
  <c r="O64" i="1"/>
  <c r="Q64" i="1"/>
  <c r="R48" i="1"/>
  <c r="U48" i="1"/>
  <c r="K48" i="1"/>
  <c r="S48" i="1"/>
  <c r="L48" i="1"/>
  <c r="T48" i="1"/>
  <c r="M48" i="1"/>
  <c r="N48" i="1"/>
  <c r="P48" i="1"/>
  <c r="O48" i="1"/>
  <c r="Q48" i="1"/>
  <c r="R32" i="1"/>
  <c r="U32" i="1"/>
  <c r="K32" i="1"/>
  <c r="S32" i="1"/>
  <c r="L32" i="1"/>
  <c r="T32" i="1"/>
  <c r="M32" i="1"/>
  <c r="N32" i="1"/>
  <c r="P32" i="1"/>
  <c r="O32" i="1"/>
  <c r="Q32" i="1"/>
  <c r="BA118" i="1"/>
  <c r="BA110" i="1"/>
  <c r="BA102" i="1"/>
  <c r="BA94" i="1"/>
  <c r="BA86" i="1"/>
  <c r="BA78" i="1"/>
  <c r="BA70" i="1"/>
  <c r="BA62" i="1"/>
  <c r="BA54" i="1"/>
  <c r="BA46" i="1"/>
  <c r="BA38" i="1"/>
  <c r="AV116" i="1"/>
  <c r="S29" i="1"/>
  <c r="AV106" i="1"/>
  <c r="AV98" i="1"/>
  <c r="AV90" i="1"/>
  <c r="AV82" i="1"/>
  <c r="AV74" i="1"/>
  <c r="AV66" i="1"/>
  <c r="AV58" i="1"/>
  <c r="AV50" i="1"/>
  <c r="AV42" i="1"/>
  <c r="AV34" i="1"/>
  <c r="P110" i="1"/>
  <c r="Q110" i="1"/>
  <c r="R110" i="1"/>
  <c r="U110" i="1"/>
  <c r="K110" i="1"/>
  <c r="S110" i="1"/>
  <c r="L110" i="1"/>
  <c r="T110" i="1"/>
  <c r="M110" i="1"/>
  <c r="N110" i="1"/>
  <c r="O110" i="1"/>
  <c r="P102" i="1"/>
  <c r="U102" i="1"/>
  <c r="Q102" i="1"/>
  <c r="R102" i="1"/>
  <c r="K102" i="1"/>
  <c r="S102" i="1"/>
  <c r="L102" i="1"/>
  <c r="T102" i="1"/>
  <c r="M102" i="1"/>
  <c r="N102" i="1"/>
  <c r="O102" i="1"/>
  <c r="P94" i="1"/>
  <c r="Q94" i="1"/>
  <c r="R94" i="1"/>
  <c r="K94" i="1"/>
  <c r="S94" i="1"/>
  <c r="L94" i="1"/>
  <c r="T94" i="1"/>
  <c r="M94" i="1"/>
  <c r="N94" i="1"/>
  <c r="U94" i="1"/>
  <c r="O94" i="1"/>
  <c r="N86" i="1"/>
  <c r="O86" i="1"/>
  <c r="P86" i="1"/>
  <c r="Q86" i="1"/>
  <c r="L86" i="1"/>
  <c r="T86" i="1"/>
  <c r="S86" i="1"/>
  <c r="U86" i="1"/>
  <c r="K86" i="1"/>
  <c r="M86" i="1"/>
  <c r="R86" i="1"/>
  <c r="N78" i="1"/>
  <c r="O78" i="1"/>
  <c r="P78" i="1"/>
  <c r="Q78" i="1"/>
  <c r="L78" i="1"/>
  <c r="T78" i="1"/>
  <c r="M78" i="1"/>
  <c r="R78" i="1"/>
  <c r="S78" i="1"/>
  <c r="U78" i="1"/>
  <c r="K78" i="1"/>
  <c r="N70" i="1"/>
  <c r="O70" i="1"/>
  <c r="P70" i="1"/>
  <c r="Q70" i="1"/>
  <c r="R70" i="1"/>
  <c r="L70" i="1"/>
  <c r="T70" i="1"/>
  <c r="S70" i="1"/>
  <c r="U70" i="1"/>
  <c r="K70" i="1"/>
  <c r="M70" i="1"/>
  <c r="N62" i="1"/>
  <c r="O62" i="1"/>
  <c r="P62" i="1"/>
  <c r="Q62" i="1"/>
  <c r="R62" i="1"/>
  <c r="L62" i="1"/>
  <c r="T62" i="1"/>
  <c r="K62" i="1"/>
  <c r="M62" i="1"/>
  <c r="S62" i="1"/>
  <c r="U62" i="1"/>
  <c r="N54" i="1"/>
  <c r="O54" i="1"/>
  <c r="P54" i="1"/>
  <c r="Q54" i="1"/>
  <c r="R54" i="1"/>
  <c r="L54" i="1"/>
  <c r="T54" i="1"/>
  <c r="S54" i="1"/>
  <c r="U54" i="1"/>
  <c r="K54" i="1"/>
  <c r="M54" i="1"/>
  <c r="N46" i="1"/>
  <c r="O46" i="1"/>
  <c r="P46" i="1"/>
  <c r="Q46" i="1"/>
  <c r="R46" i="1"/>
  <c r="L46" i="1"/>
  <c r="T46" i="1"/>
  <c r="K46" i="1"/>
  <c r="U46" i="1"/>
  <c r="M46" i="1"/>
  <c r="S46" i="1"/>
  <c r="N38" i="1"/>
  <c r="O38" i="1"/>
  <c r="P38" i="1"/>
  <c r="Q38" i="1"/>
  <c r="R38" i="1"/>
  <c r="L38" i="1"/>
  <c r="T38" i="1"/>
  <c r="S38" i="1"/>
  <c r="U38" i="1"/>
  <c r="K38" i="1"/>
  <c r="M38" i="1"/>
  <c r="AZ115" i="1"/>
  <c r="BC115" i="1" s="1"/>
  <c r="AZ107" i="1"/>
  <c r="BC107" i="1" s="1"/>
  <c r="AZ99" i="1"/>
  <c r="BC99" i="1" s="1"/>
  <c r="AZ91" i="1"/>
  <c r="BC91" i="1" s="1"/>
  <c r="AZ83" i="1"/>
  <c r="BC83" i="1" s="1"/>
  <c r="AZ75" i="1"/>
  <c r="BC75" i="1" s="1"/>
  <c r="AZ67" i="1"/>
  <c r="BC67" i="1" s="1"/>
  <c r="AZ59" i="1"/>
  <c r="BC59" i="1" s="1"/>
  <c r="AZ51" i="1"/>
  <c r="BC51" i="1" s="1"/>
  <c r="AZ43" i="1"/>
  <c r="BC43" i="1" s="1"/>
  <c r="AZ35" i="1"/>
  <c r="BC35" i="1" s="1"/>
  <c r="P77" i="1"/>
  <c r="Q77" i="1"/>
  <c r="R77" i="1"/>
  <c r="K77" i="1"/>
  <c r="S77" i="1"/>
  <c r="U77" i="1"/>
  <c r="N77" i="1"/>
  <c r="L77" i="1"/>
  <c r="M77" i="1"/>
  <c r="O77" i="1"/>
  <c r="T77" i="1"/>
  <c r="P69" i="1"/>
  <c r="Q69" i="1"/>
  <c r="R69" i="1"/>
  <c r="K69" i="1"/>
  <c r="S69" i="1"/>
  <c r="L69" i="1"/>
  <c r="T69" i="1"/>
  <c r="U69" i="1"/>
  <c r="N69" i="1"/>
  <c r="M69" i="1"/>
  <c r="O69" i="1"/>
  <c r="P61" i="1"/>
  <c r="Q61" i="1"/>
  <c r="R61" i="1"/>
  <c r="K61" i="1"/>
  <c r="S61" i="1"/>
  <c r="L61" i="1"/>
  <c r="T61" i="1"/>
  <c r="U61" i="1"/>
  <c r="N61" i="1"/>
  <c r="M61" i="1"/>
  <c r="O61" i="1"/>
  <c r="P53" i="1"/>
  <c r="Q53" i="1"/>
  <c r="R53" i="1"/>
  <c r="K53" i="1"/>
  <c r="S53" i="1"/>
  <c r="L53" i="1"/>
  <c r="T53" i="1"/>
  <c r="U53" i="1"/>
  <c r="N53" i="1"/>
  <c r="M53" i="1"/>
  <c r="O53" i="1"/>
  <c r="P45" i="1"/>
  <c r="Q45" i="1"/>
  <c r="R45" i="1"/>
  <c r="K45" i="1"/>
  <c r="S45" i="1"/>
  <c r="L45" i="1"/>
  <c r="T45" i="1"/>
  <c r="U45" i="1"/>
  <c r="N45" i="1"/>
  <c r="M45" i="1"/>
  <c r="O45" i="1"/>
  <c r="P37" i="1"/>
  <c r="Q37" i="1"/>
  <c r="R37" i="1"/>
  <c r="K37" i="1"/>
  <c r="S37" i="1"/>
  <c r="L37" i="1"/>
  <c r="T37" i="1"/>
  <c r="U37" i="1"/>
  <c r="N37" i="1"/>
  <c r="M37" i="1"/>
  <c r="O37" i="1"/>
  <c r="U117" i="1"/>
  <c r="R117" i="1"/>
  <c r="K117" i="1"/>
  <c r="S117" i="1"/>
  <c r="L117" i="1"/>
  <c r="T117" i="1"/>
  <c r="M117" i="1"/>
  <c r="N117" i="1"/>
  <c r="O117" i="1"/>
  <c r="P117" i="1"/>
  <c r="Q117" i="1"/>
  <c r="U109" i="1"/>
  <c r="R109" i="1"/>
  <c r="K109" i="1"/>
  <c r="S109" i="1"/>
  <c r="L109" i="1"/>
  <c r="T109" i="1"/>
  <c r="M109" i="1"/>
  <c r="N109" i="1"/>
  <c r="O109" i="1"/>
  <c r="P109" i="1"/>
  <c r="Q109" i="1"/>
  <c r="U101" i="1"/>
  <c r="R101" i="1"/>
  <c r="K101" i="1"/>
  <c r="S101" i="1"/>
  <c r="L101" i="1"/>
  <c r="T101" i="1"/>
  <c r="M101" i="1"/>
  <c r="N101" i="1"/>
  <c r="O101" i="1"/>
  <c r="P101" i="1"/>
  <c r="Q101" i="1"/>
  <c r="U93" i="1"/>
  <c r="R93" i="1"/>
  <c r="K93" i="1"/>
  <c r="S93" i="1"/>
  <c r="L93" i="1"/>
  <c r="T93" i="1"/>
  <c r="M93" i="1"/>
  <c r="N93" i="1"/>
  <c r="O93" i="1"/>
  <c r="P93" i="1"/>
  <c r="Q93" i="1"/>
  <c r="P85" i="1"/>
  <c r="Q85" i="1"/>
  <c r="R85" i="1"/>
  <c r="K85" i="1"/>
  <c r="S85" i="1"/>
  <c r="U85" i="1"/>
  <c r="N85" i="1"/>
  <c r="L85" i="1"/>
  <c r="M85" i="1"/>
  <c r="O85" i="1"/>
  <c r="T85" i="1"/>
  <c r="AV112" i="1"/>
  <c r="AV104" i="1"/>
  <c r="AV96" i="1"/>
  <c r="AV88" i="1"/>
  <c r="AV80" i="1"/>
  <c r="AV72" i="1"/>
  <c r="AV64" i="1"/>
  <c r="AV56" i="1"/>
  <c r="AV48" i="1"/>
  <c r="AV40" i="1"/>
  <c r="L116" i="1"/>
  <c r="T116" i="1"/>
  <c r="M116" i="1"/>
  <c r="N116" i="1"/>
  <c r="O116" i="1"/>
  <c r="U116" i="1"/>
  <c r="P116" i="1"/>
  <c r="Q116" i="1"/>
  <c r="R116" i="1"/>
  <c r="K116" i="1"/>
  <c r="S116" i="1"/>
  <c r="L108" i="1"/>
  <c r="T108" i="1"/>
  <c r="M108" i="1"/>
  <c r="U108" i="1"/>
  <c r="N108" i="1"/>
  <c r="O108" i="1"/>
  <c r="P108" i="1"/>
  <c r="Q108" i="1"/>
  <c r="R108" i="1"/>
  <c r="K108" i="1"/>
  <c r="S108" i="1"/>
  <c r="U100" i="1"/>
  <c r="L100" i="1"/>
  <c r="T100" i="1"/>
  <c r="M100" i="1"/>
  <c r="N100" i="1"/>
  <c r="O100" i="1"/>
  <c r="P100" i="1"/>
  <c r="Q100" i="1"/>
  <c r="R100" i="1"/>
  <c r="K100" i="1"/>
  <c r="S100" i="1"/>
  <c r="L92" i="1"/>
  <c r="T92" i="1"/>
  <c r="M92" i="1"/>
  <c r="N92" i="1"/>
  <c r="O92" i="1"/>
  <c r="P92" i="1"/>
  <c r="Q92" i="1"/>
  <c r="U92" i="1"/>
  <c r="R92" i="1"/>
  <c r="K92" i="1"/>
  <c r="S92" i="1"/>
  <c r="R84" i="1"/>
  <c r="K84" i="1"/>
  <c r="S84" i="1"/>
  <c r="L84" i="1"/>
  <c r="T84" i="1"/>
  <c r="M84" i="1"/>
  <c r="P84" i="1"/>
  <c r="Q84" i="1"/>
  <c r="U84" i="1"/>
  <c r="N84" i="1"/>
  <c r="O84" i="1"/>
  <c r="R76" i="1"/>
  <c r="K76" i="1"/>
  <c r="S76" i="1"/>
  <c r="L76" i="1"/>
  <c r="T76" i="1"/>
  <c r="M76" i="1"/>
  <c r="P76" i="1"/>
  <c r="N76" i="1"/>
  <c r="O76" i="1"/>
  <c r="U76" i="1"/>
  <c r="Q76" i="1"/>
  <c r="R68" i="1"/>
  <c r="K68" i="1"/>
  <c r="S68" i="1"/>
  <c r="L68" i="1"/>
  <c r="T68" i="1"/>
  <c r="M68" i="1"/>
  <c r="N68" i="1"/>
  <c r="P68" i="1"/>
  <c r="U68" i="1"/>
  <c r="O68" i="1"/>
  <c r="Q68" i="1"/>
  <c r="R60" i="1"/>
  <c r="K60" i="1"/>
  <c r="S60" i="1"/>
  <c r="L60" i="1"/>
  <c r="T60" i="1"/>
  <c r="M60" i="1"/>
  <c r="N60" i="1"/>
  <c r="P60" i="1"/>
  <c r="U60" i="1"/>
  <c r="O60" i="1"/>
  <c r="Q60" i="1"/>
  <c r="R52" i="1"/>
  <c r="K52" i="1"/>
  <c r="S52" i="1"/>
  <c r="L52" i="1"/>
  <c r="T52" i="1"/>
  <c r="M52" i="1"/>
  <c r="N52" i="1"/>
  <c r="P52" i="1"/>
  <c r="O52" i="1"/>
  <c r="Q52" i="1"/>
  <c r="U52" i="1"/>
  <c r="R44" i="1"/>
  <c r="K44" i="1"/>
  <c r="S44" i="1"/>
  <c r="L44" i="1"/>
  <c r="T44" i="1"/>
  <c r="M44" i="1"/>
  <c r="N44" i="1"/>
  <c r="P44" i="1"/>
  <c r="U44" i="1"/>
  <c r="O44" i="1"/>
  <c r="Q44" i="1"/>
  <c r="R36" i="1"/>
  <c r="K36" i="1"/>
  <c r="S36" i="1"/>
  <c r="L36" i="1"/>
  <c r="T36" i="1"/>
  <c r="M36" i="1"/>
  <c r="N36" i="1"/>
  <c r="P36" i="1"/>
  <c r="U36" i="1"/>
  <c r="O36" i="1"/>
  <c r="Q36" i="1"/>
  <c r="BA115" i="1"/>
  <c r="BA107" i="1"/>
  <c r="BA99" i="1"/>
  <c r="BA91" i="1"/>
  <c r="BA83" i="1"/>
  <c r="BA75" i="1"/>
  <c r="BA67" i="1"/>
  <c r="BA59" i="1"/>
  <c r="BA51" i="1"/>
  <c r="BA43" i="1"/>
  <c r="AV121" i="1"/>
  <c r="AV113" i="1"/>
  <c r="AV111" i="1"/>
  <c r="AV103" i="1"/>
  <c r="AV95" i="1"/>
  <c r="AV87" i="1"/>
  <c r="AV79" i="1"/>
  <c r="AV71" i="1"/>
  <c r="AV63" i="1"/>
  <c r="AV55" i="1"/>
  <c r="AV47" i="1"/>
  <c r="AV39" i="1"/>
  <c r="U115" i="1"/>
  <c r="N115" i="1"/>
  <c r="O115" i="1"/>
  <c r="P115" i="1"/>
  <c r="Q115" i="1"/>
  <c r="R115" i="1"/>
  <c r="K115" i="1"/>
  <c r="S115" i="1"/>
  <c r="L115" i="1"/>
  <c r="T115" i="1"/>
  <c r="M115" i="1"/>
  <c r="U107" i="1"/>
  <c r="N107" i="1"/>
  <c r="O107" i="1"/>
  <c r="P107" i="1"/>
  <c r="Q107" i="1"/>
  <c r="R107" i="1"/>
  <c r="K107" i="1"/>
  <c r="S107" i="1"/>
  <c r="L107" i="1"/>
  <c r="T107" i="1"/>
  <c r="M107" i="1"/>
  <c r="U99" i="1"/>
  <c r="N99" i="1"/>
  <c r="O99" i="1"/>
  <c r="P99" i="1"/>
  <c r="Q99" i="1"/>
  <c r="R99" i="1"/>
  <c r="K99" i="1"/>
  <c r="S99" i="1"/>
  <c r="L99" i="1"/>
  <c r="T99" i="1"/>
  <c r="M99" i="1"/>
  <c r="U91" i="1"/>
  <c r="N91" i="1"/>
  <c r="O91" i="1"/>
  <c r="P91" i="1"/>
  <c r="Q91" i="1"/>
  <c r="R91" i="1"/>
  <c r="K91" i="1"/>
  <c r="S91" i="1"/>
  <c r="L91" i="1"/>
  <c r="T91" i="1"/>
  <c r="M91" i="1"/>
  <c r="L83" i="1"/>
  <c r="T83" i="1"/>
  <c r="M83" i="1"/>
  <c r="N83" i="1"/>
  <c r="O83" i="1"/>
  <c r="U83" i="1"/>
  <c r="R83" i="1"/>
  <c r="K83" i="1"/>
  <c r="P83" i="1"/>
  <c r="Q83" i="1"/>
  <c r="S83" i="1"/>
  <c r="L75" i="1"/>
  <c r="T75" i="1"/>
  <c r="M75" i="1"/>
  <c r="N75" i="1"/>
  <c r="O75" i="1"/>
  <c r="U75" i="1"/>
  <c r="R75" i="1"/>
  <c r="K75" i="1"/>
  <c r="P75" i="1"/>
  <c r="Q75" i="1"/>
  <c r="S75" i="1"/>
  <c r="L67" i="1"/>
  <c r="T67" i="1"/>
  <c r="M67" i="1"/>
  <c r="N67" i="1"/>
  <c r="O67" i="1"/>
  <c r="U67" i="1"/>
  <c r="P67" i="1"/>
  <c r="R67" i="1"/>
  <c r="Q67" i="1"/>
  <c r="S67" i="1"/>
  <c r="K67" i="1"/>
  <c r="L59" i="1"/>
  <c r="T59" i="1"/>
  <c r="M59" i="1"/>
  <c r="N59" i="1"/>
  <c r="O59" i="1"/>
  <c r="U59" i="1"/>
  <c r="P59" i="1"/>
  <c r="R59" i="1"/>
  <c r="K59" i="1"/>
  <c r="Q59" i="1"/>
  <c r="S59" i="1"/>
  <c r="L51" i="1"/>
  <c r="T51" i="1"/>
  <c r="M51" i="1"/>
  <c r="N51" i="1"/>
  <c r="O51" i="1"/>
  <c r="U51" i="1"/>
  <c r="P51" i="1"/>
  <c r="R51" i="1"/>
  <c r="Q51" i="1"/>
  <c r="S51" i="1"/>
  <c r="K51" i="1"/>
  <c r="L43" i="1"/>
  <c r="T43" i="1"/>
  <c r="M43" i="1"/>
  <c r="N43" i="1"/>
  <c r="O43" i="1"/>
  <c r="U43" i="1"/>
  <c r="P43" i="1"/>
  <c r="R43" i="1"/>
  <c r="K43" i="1"/>
  <c r="Q43" i="1"/>
  <c r="S43" i="1"/>
  <c r="L35" i="1"/>
  <c r="T35" i="1"/>
  <c r="M35" i="1"/>
  <c r="N35" i="1"/>
  <c r="O35" i="1"/>
  <c r="U35" i="1"/>
  <c r="P35" i="1"/>
  <c r="R35" i="1"/>
  <c r="Q35" i="1"/>
  <c r="S35" i="1"/>
  <c r="K35" i="1"/>
  <c r="AV110" i="1"/>
  <c r="AV102" i="1"/>
  <c r="AV94" i="1"/>
  <c r="AV86" i="1"/>
  <c r="AV78" i="1"/>
  <c r="AV70" i="1"/>
  <c r="AV62" i="1"/>
  <c r="AV54" i="1"/>
  <c r="AV46" i="1"/>
  <c r="AV38" i="1"/>
  <c r="U114" i="1"/>
  <c r="P114" i="1"/>
  <c r="Q114" i="1"/>
  <c r="R114" i="1"/>
  <c r="K114" i="1"/>
  <c r="S114" i="1"/>
  <c r="L114" i="1"/>
  <c r="T114" i="1"/>
  <c r="M114" i="1"/>
  <c r="N114" i="1"/>
  <c r="O114" i="1"/>
  <c r="U106" i="1"/>
  <c r="P106" i="1"/>
  <c r="Q106" i="1"/>
  <c r="R106" i="1"/>
  <c r="K106" i="1"/>
  <c r="S106" i="1"/>
  <c r="L106" i="1"/>
  <c r="T106" i="1"/>
  <c r="M106" i="1"/>
  <c r="N106" i="1"/>
  <c r="O106" i="1"/>
  <c r="U98" i="1"/>
  <c r="P98" i="1"/>
  <c r="Q98" i="1"/>
  <c r="R98" i="1"/>
  <c r="K98" i="1"/>
  <c r="S98" i="1"/>
  <c r="L98" i="1"/>
  <c r="T98" i="1"/>
  <c r="M98" i="1"/>
  <c r="N98" i="1"/>
  <c r="O98" i="1"/>
  <c r="U90" i="1"/>
  <c r="L90" i="1"/>
  <c r="P90" i="1"/>
  <c r="Q90" i="1"/>
  <c r="R90" i="1"/>
  <c r="S90" i="1"/>
  <c r="K90" i="1"/>
  <c r="T90" i="1"/>
  <c r="M90" i="1"/>
  <c r="N90" i="1"/>
  <c r="O90" i="1"/>
  <c r="N82" i="1"/>
  <c r="O82" i="1"/>
  <c r="P82" i="1"/>
  <c r="U82" i="1"/>
  <c r="Q82" i="1"/>
  <c r="L82" i="1"/>
  <c r="T82" i="1"/>
  <c r="R82" i="1"/>
  <c r="S82" i="1"/>
  <c r="K82" i="1"/>
  <c r="M82" i="1"/>
  <c r="N74" i="1"/>
  <c r="O74" i="1"/>
  <c r="P74" i="1"/>
  <c r="U74" i="1"/>
  <c r="Q74" i="1"/>
  <c r="L74" i="1"/>
  <c r="T74" i="1"/>
  <c r="K74" i="1"/>
  <c r="M74" i="1"/>
  <c r="R74" i="1"/>
  <c r="S74" i="1"/>
  <c r="N66" i="1"/>
  <c r="O66" i="1"/>
  <c r="P66" i="1"/>
  <c r="U66" i="1"/>
  <c r="Q66" i="1"/>
  <c r="R66" i="1"/>
  <c r="L66" i="1"/>
  <c r="T66" i="1"/>
  <c r="K66" i="1"/>
  <c r="M66" i="1"/>
  <c r="S66" i="1"/>
  <c r="N58" i="1"/>
  <c r="O58" i="1"/>
  <c r="P58" i="1"/>
  <c r="U58" i="1"/>
  <c r="Q58" i="1"/>
  <c r="R58" i="1"/>
  <c r="L58" i="1"/>
  <c r="T58" i="1"/>
  <c r="K58" i="1"/>
  <c r="M58" i="1"/>
  <c r="S58" i="1"/>
  <c r="N50" i="1"/>
  <c r="O50" i="1"/>
  <c r="P50" i="1"/>
  <c r="U50" i="1"/>
  <c r="Q50" i="1"/>
  <c r="R50" i="1"/>
  <c r="L50" i="1"/>
  <c r="T50" i="1"/>
  <c r="K50" i="1"/>
  <c r="M50" i="1"/>
  <c r="S50" i="1"/>
  <c r="N42" i="1"/>
  <c r="O42" i="1"/>
  <c r="P42" i="1"/>
  <c r="U42" i="1"/>
  <c r="Q42" i="1"/>
  <c r="R42" i="1"/>
  <c r="L42" i="1"/>
  <c r="T42" i="1"/>
  <c r="K42" i="1"/>
  <c r="M42" i="1"/>
  <c r="S42" i="1"/>
  <c r="N34" i="1"/>
  <c r="O34" i="1"/>
  <c r="P34" i="1"/>
  <c r="U34" i="1"/>
  <c r="Q34" i="1"/>
  <c r="R34" i="1"/>
  <c r="L34" i="1"/>
  <c r="T34" i="1"/>
  <c r="K34" i="1"/>
  <c r="M34" i="1"/>
  <c r="S34" i="1"/>
  <c r="U113" i="1"/>
  <c r="R113" i="1"/>
  <c r="K113" i="1"/>
  <c r="S113" i="1"/>
  <c r="L113" i="1"/>
  <c r="T113" i="1"/>
  <c r="M113" i="1"/>
  <c r="N113" i="1"/>
  <c r="O113" i="1"/>
  <c r="P113" i="1"/>
  <c r="Q113" i="1"/>
  <c r="U105" i="1"/>
  <c r="R105" i="1"/>
  <c r="K105" i="1"/>
  <c r="S105" i="1"/>
  <c r="L105" i="1"/>
  <c r="T105" i="1"/>
  <c r="M105" i="1"/>
  <c r="N105" i="1"/>
  <c r="O105" i="1"/>
  <c r="P105" i="1"/>
  <c r="Q105" i="1"/>
  <c r="U97" i="1"/>
  <c r="R97" i="1"/>
  <c r="K97" i="1"/>
  <c r="S97" i="1"/>
  <c r="L97" i="1"/>
  <c r="T97" i="1"/>
  <c r="M97" i="1"/>
  <c r="N97" i="1"/>
  <c r="O97" i="1"/>
  <c r="P97" i="1"/>
  <c r="Q97" i="1"/>
  <c r="P89" i="1"/>
  <c r="Q89" i="1"/>
  <c r="U89" i="1"/>
  <c r="R89" i="1"/>
  <c r="K89" i="1"/>
  <c r="S89" i="1"/>
  <c r="N89" i="1"/>
  <c r="L89" i="1"/>
  <c r="M89" i="1"/>
  <c r="O89" i="1"/>
  <c r="T89" i="1"/>
  <c r="P81" i="1"/>
  <c r="Q81" i="1"/>
  <c r="U81" i="1"/>
  <c r="R81" i="1"/>
  <c r="K81" i="1"/>
  <c r="S81" i="1"/>
  <c r="N81" i="1"/>
  <c r="L81" i="1"/>
  <c r="M81" i="1"/>
  <c r="O81" i="1"/>
  <c r="T81" i="1"/>
  <c r="P73" i="1"/>
  <c r="Q73" i="1"/>
  <c r="U73" i="1"/>
  <c r="R73" i="1"/>
  <c r="K73" i="1"/>
  <c r="S73" i="1"/>
  <c r="L73" i="1"/>
  <c r="T73" i="1"/>
  <c r="N73" i="1"/>
  <c r="M73" i="1"/>
  <c r="O73" i="1"/>
  <c r="P65" i="1"/>
  <c r="Q65" i="1"/>
  <c r="U65" i="1"/>
  <c r="R65" i="1"/>
  <c r="K65" i="1"/>
  <c r="S65" i="1"/>
  <c r="L65" i="1"/>
  <c r="T65" i="1"/>
  <c r="N65" i="1"/>
  <c r="M65" i="1"/>
  <c r="O65" i="1"/>
  <c r="P57" i="1"/>
  <c r="Q57" i="1"/>
  <c r="U57" i="1"/>
  <c r="R57" i="1"/>
  <c r="K57" i="1"/>
  <c r="S57" i="1"/>
  <c r="L57" i="1"/>
  <c r="T57" i="1"/>
  <c r="N57" i="1"/>
  <c r="M57" i="1"/>
  <c r="O57" i="1"/>
  <c r="P49" i="1"/>
  <c r="Q49" i="1"/>
  <c r="U49" i="1"/>
  <c r="R49" i="1"/>
  <c r="K49" i="1"/>
  <c r="S49" i="1"/>
  <c r="L49" i="1"/>
  <c r="T49" i="1"/>
  <c r="N49" i="1"/>
  <c r="M49" i="1"/>
  <c r="O49" i="1"/>
  <c r="P41" i="1"/>
  <c r="Q41" i="1"/>
  <c r="U41" i="1"/>
  <c r="R41" i="1"/>
  <c r="K41" i="1"/>
  <c r="S41" i="1"/>
  <c r="L41" i="1"/>
  <c r="T41" i="1"/>
  <c r="N41" i="1"/>
  <c r="M41" i="1"/>
  <c r="O41" i="1"/>
  <c r="P33" i="1"/>
  <c r="Q33" i="1"/>
  <c r="U33" i="1"/>
  <c r="R33" i="1"/>
  <c r="K33" i="1"/>
  <c r="S33" i="1"/>
  <c r="L33" i="1"/>
  <c r="T33" i="1"/>
  <c r="N33" i="1"/>
  <c r="M33" i="1"/>
  <c r="O33" i="1"/>
  <c r="AZ118" i="1"/>
  <c r="BC118" i="1" s="1"/>
  <c r="AZ110" i="1"/>
  <c r="BC110" i="1" s="1"/>
  <c r="AZ102" i="1"/>
  <c r="BC102" i="1" s="1"/>
  <c r="AZ94" i="1"/>
  <c r="BC94" i="1" s="1"/>
  <c r="AZ86" i="1"/>
  <c r="BC86" i="1" s="1"/>
  <c r="AZ78" i="1"/>
  <c r="BC78" i="1" s="1"/>
  <c r="AZ70" i="1"/>
  <c r="BC70" i="1" s="1"/>
  <c r="AZ62" i="1"/>
  <c r="BC62" i="1" s="1"/>
  <c r="AZ54" i="1"/>
  <c r="BC54" i="1" s="1"/>
  <c r="AZ46" i="1"/>
  <c r="BC46" i="1" s="1"/>
  <c r="AZ38" i="1"/>
  <c r="BC38" i="1" s="1"/>
  <c r="S30" i="1"/>
  <c r="BA33" i="1"/>
  <c r="AV33" i="1"/>
  <c r="BA29" i="1"/>
  <c r="AU32" i="1"/>
  <c r="AV32" i="1" s="1"/>
  <c r="BA32" i="1"/>
  <c r="AU31" i="1"/>
  <c r="AV31" i="1" s="1"/>
  <c r="BA31" i="1"/>
  <c r="AZ92" i="1"/>
  <c r="BC92" i="1" s="1"/>
  <c r="AZ68" i="1"/>
  <c r="BC68" i="1" s="1"/>
  <c r="AZ52" i="1"/>
  <c r="BC52" i="1" s="1"/>
  <c r="AZ44" i="1"/>
  <c r="BC44" i="1" s="1"/>
  <c r="AZ116" i="1"/>
  <c r="BC116" i="1" s="1"/>
  <c r="AZ108" i="1"/>
  <c r="BC108" i="1" s="1"/>
  <c r="AZ84" i="1"/>
  <c r="BC84" i="1" s="1"/>
  <c r="AZ60" i="1"/>
  <c r="BC60" i="1" s="1"/>
  <c r="AZ36" i="1"/>
  <c r="BC36" i="1" s="1"/>
  <c r="AZ106" i="1"/>
  <c r="BC106" i="1" s="1"/>
  <c r="AZ82" i="1"/>
  <c r="BC82" i="1" s="1"/>
  <c r="AZ50" i="1"/>
  <c r="BC50" i="1" s="1"/>
  <c r="AZ89" i="1"/>
  <c r="BC89" i="1" s="1"/>
  <c r="AZ41" i="1"/>
  <c r="BC41" i="1" s="1"/>
  <c r="AZ98" i="1"/>
  <c r="BC98" i="1" s="1"/>
  <c r="AZ74" i="1"/>
  <c r="BC74" i="1" s="1"/>
  <c r="AZ58" i="1"/>
  <c r="BC58" i="1" s="1"/>
  <c r="AZ34" i="1"/>
  <c r="BC34" i="1" s="1"/>
  <c r="AZ121" i="1"/>
  <c r="BC121" i="1" s="1"/>
  <c r="AZ105" i="1"/>
  <c r="BC105" i="1" s="1"/>
  <c r="AZ81" i="1"/>
  <c r="BC81" i="1" s="1"/>
  <c r="AZ57" i="1"/>
  <c r="BC57" i="1" s="1"/>
  <c r="AZ120" i="1"/>
  <c r="BC120" i="1" s="1"/>
  <c r="AZ112" i="1"/>
  <c r="BC112" i="1" s="1"/>
  <c r="AZ104" i="1"/>
  <c r="BC104" i="1" s="1"/>
  <c r="AZ96" i="1"/>
  <c r="BC96" i="1" s="1"/>
  <c r="AZ88" i="1"/>
  <c r="BC88" i="1" s="1"/>
  <c r="AZ80" i="1"/>
  <c r="BC80" i="1" s="1"/>
  <c r="AZ72" i="1"/>
  <c r="BC72" i="1" s="1"/>
  <c r="AZ64" i="1"/>
  <c r="BC64" i="1" s="1"/>
  <c r="AZ56" i="1"/>
  <c r="BC56" i="1" s="1"/>
  <c r="AZ48" i="1"/>
  <c r="BC48" i="1" s="1"/>
  <c r="AZ40" i="1"/>
  <c r="BC40" i="1" s="1"/>
  <c r="AZ32" i="1"/>
  <c r="AZ100" i="1"/>
  <c r="BC100" i="1" s="1"/>
  <c r="AZ76" i="1"/>
  <c r="BC76" i="1" s="1"/>
  <c r="AZ114" i="1"/>
  <c r="BC114" i="1" s="1"/>
  <c r="AZ90" i="1"/>
  <c r="BC90" i="1" s="1"/>
  <c r="AZ66" i="1"/>
  <c r="BC66" i="1" s="1"/>
  <c r="AZ42" i="1"/>
  <c r="BC42" i="1" s="1"/>
  <c r="AZ113" i="1"/>
  <c r="BC113" i="1" s="1"/>
  <c r="AZ97" i="1"/>
  <c r="BC97" i="1" s="1"/>
  <c r="AZ73" i="1"/>
  <c r="BC73" i="1" s="1"/>
  <c r="AZ65" i="1"/>
  <c r="BC65" i="1" s="1"/>
  <c r="AZ49" i="1"/>
  <c r="BC49" i="1" s="1"/>
  <c r="AZ33" i="1"/>
  <c r="AZ119" i="1"/>
  <c r="BC119" i="1" s="1"/>
  <c r="AZ111" i="1"/>
  <c r="BC111" i="1" s="1"/>
  <c r="AZ103" i="1"/>
  <c r="BC103" i="1" s="1"/>
  <c r="AZ95" i="1"/>
  <c r="BC95" i="1" s="1"/>
  <c r="AZ87" i="1"/>
  <c r="BC87" i="1" s="1"/>
  <c r="AZ79" i="1"/>
  <c r="BC79" i="1" s="1"/>
  <c r="AZ71" i="1"/>
  <c r="BC71" i="1" s="1"/>
  <c r="AZ63" i="1"/>
  <c r="BC63" i="1" s="1"/>
  <c r="AZ55" i="1"/>
  <c r="BC55" i="1" s="1"/>
  <c r="AZ47" i="1"/>
  <c r="BC47" i="1" s="1"/>
  <c r="AZ39" i="1"/>
  <c r="BC39" i="1" s="1"/>
  <c r="AZ31" i="1"/>
  <c r="AV30" i="1"/>
  <c r="BA30" i="1"/>
  <c r="AZ30" i="1"/>
  <c r="BK111" i="1"/>
  <c r="BE111" i="1"/>
  <c r="BH99" i="1"/>
  <c r="BN99" i="1"/>
  <c r="BB99" i="1"/>
  <c r="BK62" i="1"/>
  <c r="BE62" i="1"/>
  <c r="BK87" i="1"/>
  <c r="BE87" i="1"/>
  <c r="BH107" i="1"/>
  <c r="BB107" i="1"/>
  <c r="BN107" i="1"/>
  <c r="BH59" i="1"/>
  <c r="BB59" i="1"/>
  <c r="BN59" i="1"/>
  <c r="BK94" i="1"/>
  <c r="BE94" i="1"/>
  <c r="BK78" i="1"/>
  <c r="BE78" i="1"/>
  <c r="BB114" i="1"/>
  <c r="BN114" i="1"/>
  <c r="BH114" i="1"/>
  <c r="BH82" i="1"/>
  <c r="BB82" i="1"/>
  <c r="BN82" i="1"/>
  <c r="BN58" i="1"/>
  <c r="BB58" i="1"/>
  <c r="BH58" i="1"/>
  <c r="BK93" i="1"/>
  <c r="BE93" i="1"/>
  <c r="BE69" i="1"/>
  <c r="BK69" i="1"/>
  <c r="BE37" i="1"/>
  <c r="BK37" i="1"/>
  <c r="BB97" i="1"/>
  <c r="BN97" i="1"/>
  <c r="BH97" i="1"/>
  <c r="BH65" i="1"/>
  <c r="BB65" i="1"/>
  <c r="BN65" i="1"/>
  <c r="BB33" i="1"/>
  <c r="BN33" i="1"/>
  <c r="BH33" i="1"/>
  <c r="BK116" i="1"/>
  <c r="BE116" i="1"/>
  <c r="BE108" i="1"/>
  <c r="BK108" i="1"/>
  <c r="BE100" i="1"/>
  <c r="BK100" i="1"/>
  <c r="BE92" i="1"/>
  <c r="BK92" i="1"/>
  <c r="BE84" i="1"/>
  <c r="BK84" i="1"/>
  <c r="BE76" i="1"/>
  <c r="BK76" i="1"/>
  <c r="BK68" i="1"/>
  <c r="BE68" i="1"/>
  <c r="BK60" i="1"/>
  <c r="BE60" i="1"/>
  <c r="BK52" i="1"/>
  <c r="BE52" i="1"/>
  <c r="BK44" i="1"/>
  <c r="BE44" i="1"/>
  <c r="BE36" i="1"/>
  <c r="BK36" i="1"/>
  <c r="BB120" i="1"/>
  <c r="BN120" i="1"/>
  <c r="BH120" i="1"/>
  <c r="BN112" i="1"/>
  <c r="BH112" i="1"/>
  <c r="BB112" i="1"/>
  <c r="BB104" i="1"/>
  <c r="BN104" i="1"/>
  <c r="BH104" i="1"/>
  <c r="BB96" i="1"/>
  <c r="BH96" i="1"/>
  <c r="BN96" i="1"/>
  <c r="BB88" i="1"/>
  <c r="BN88" i="1"/>
  <c r="BH88" i="1"/>
  <c r="BN80" i="1"/>
  <c r="BH80" i="1"/>
  <c r="BB80" i="1"/>
  <c r="BN72" i="1"/>
  <c r="BH72" i="1"/>
  <c r="BB72" i="1"/>
  <c r="BN64" i="1"/>
  <c r="BH64" i="1"/>
  <c r="BB64" i="1"/>
  <c r="BH56" i="1"/>
  <c r="BB56" i="1"/>
  <c r="BN56" i="1"/>
  <c r="BH48" i="1"/>
  <c r="BB48" i="1"/>
  <c r="BN48" i="1"/>
  <c r="BB40" i="1"/>
  <c r="BH40" i="1"/>
  <c r="BN40" i="1"/>
  <c r="BH32" i="1"/>
  <c r="BN32" i="1"/>
  <c r="BB32" i="1"/>
  <c r="BE103" i="1"/>
  <c r="BK103" i="1"/>
  <c r="BK63" i="1"/>
  <c r="BE63" i="1"/>
  <c r="BK39" i="1"/>
  <c r="BE39" i="1"/>
  <c r="BB75" i="1"/>
  <c r="BN75" i="1"/>
  <c r="BH75" i="1"/>
  <c r="BH35" i="1"/>
  <c r="BN35" i="1"/>
  <c r="BB35" i="1"/>
  <c r="BK102" i="1"/>
  <c r="BE102" i="1"/>
  <c r="BK54" i="1"/>
  <c r="BE54" i="1"/>
  <c r="BN98" i="1"/>
  <c r="BH98" i="1"/>
  <c r="BB98" i="1"/>
  <c r="BB66" i="1"/>
  <c r="BN66" i="1"/>
  <c r="BH66" i="1"/>
  <c r="BN42" i="1"/>
  <c r="BH42" i="1"/>
  <c r="BB42" i="1"/>
  <c r="BE117" i="1"/>
  <c r="BK117" i="1"/>
  <c r="BK85" i="1"/>
  <c r="BE85" i="1"/>
  <c r="BE53" i="1"/>
  <c r="BK53" i="1"/>
  <c r="BH113" i="1"/>
  <c r="BN113" i="1"/>
  <c r="BB113" i="1"/>
  <c r="BH81" i="1"/>
  <c r="BN81" i="1"/>
  <c r="BB81" i="1"/>
  <c r="BB57" i="1"/>
  <c r="BN57" i="1"/>
  <c r="BH57" i="1"/>
  <c r="BE115" i="1"/>
  <c r="BK115" i="1"/>
  <c r="BK107" i="1"/>
  <c r="BE107" i="1"/>
  <c r="BK99" i="1"/>
  <c r="BE99" i="1"/>
  <c r="BK91" i="1"/>
  <c r="BE91" i="1"/>
  <c r="BK83" i="1"/>
  <c r="BE83" i="1"/>
  <c r="BE75" i="1"/>
  <c r="BK75" i="1"/>
  <c r="BE67" i="1"/>
  <c r="BK67" i="1"/>
  <c r="BE59" i="1"/>
  <c r="BK59" i="1"/>
  <c r="BK51" i="1"/>
  <c r="BE51" i="1"/>
  <c r="BK43" i="1"/>
  <c r="BE43" i="1"/>
  <c r="BK35" i="1"/>
  <c r="BE35" i="1"/>
  <c r="BH119" i="1"/>
  <c r="BB119" i="1"/>
  <c r="BN119" i="1"/>
  <c r="BB111" i="1"/>
  <c r="BN111" i="1"/>
  <c r="BH111" i="1"/>
  <c r="BB103" i="1"/>
  <c r="BH103" i="1"/>
  <c r="BN103" i="1"/>
  <c r="BH95" i="1"/>
  <c r="BN95" i="1"/>
  <c r="BB95" i="1"/>
  <c r="BH87" i="1"/>
  <c r="BB87" i="1"/>
  <c r="BN87" i="1"/>
  <c r="BH79" i="1"/>
  <c r="BN79" i="1"/>
  <c r="BB79" i="1"/>
  <c r="BH71" i="1"/>
  <c r="BB71" i="1"/>
  <c r="BN71" i="1"/>
  <c r="BB63" i="1"/>
  <c r="BN63" i="1"/>
  <c r="BH63" i="1"/>
  <c r="BB55" i="1"/>
  <c r="BN55" i="1"/>
  <c r="BH55" i="1"/>
  <c r="BB47" i="1"/>
  <c r="BN47" i="1"/>
  <c r="BH47" i="1"/>
  <c r="BN39" i="1"/>
  <c r="BH39" i="1"/>
  <c r="BB39" i="1"/>
  <c r="BN31" i="1"/>
  <c r="BH31" i="1"/>
  <c r="BB31" i="1"/>
  <c r="BE95" i="1"/>
  <c r="BK95" i="1"/>
  <c r="BE55" i="1"/>
  <c r="BK55" i="1"/>
  <c r="BE31" i="1"/>
  <c r="BK31" i="1"/>
  <c r="BB83" i="1"/>
  <c r="BN83" i="1"/>
  <c r="BH83" i="1"/>
  <c r="BH43" i="1"/>
  <c r="BB43" i="1"/>
  <c r="BN43" i="1"/>
  <c r="BK110" i="1"/>
  <c r="BE110" i="1"/>
  <c r="BE70" i="1"/>
  <c r="BK70" i="1"/>
  <c r="BN106" i="1"/>
  <c r="BB106" i="1"/>
  <c r="BH106" i="1"/>
  <c r="BH74" i="1"/>
  <c r="BB74" i="1"/>
  <c r="BN74" i="1"/>
  <c r="BN34" i="1"/>
  <c r="BH34" i="1"/>
  <c r="BB34" i="1"/>
  <c r="BE101" i="1"/>
  <c r="BK101" i="1"/>
  <c r="BE61" i="1"/>
  <c r="BK61" i="1"/>
  <c r="BN121" i="1"/>
  <c r="BH121" i="1"/>
  <c r="BB121" i="1"/>
  <c r="BN89" i="1"/>
  <c r="BH89" i="1"/>
  <c r="BB89" i="1"/>
  <c r="BB49" i="1"/>
  <c r="BN49" i="1"/>
  <c r="BH49" i="1"/>
  <c r="BE106" i="1"/>
  <c r="BK106" i="1"/>
  <c r="BE98" i="1"/>
  <c r="BK98" i="1"/>
  <c r="BK90" i="1"/>
  <c r="BE90" i="1"/>
  <c r="BE82" i="1"/>
  <c r="BK82" i="1"/>
  <c r="BK74" i="1"/>
  <c r="BE74" i="1"/>
  <c r="BK66" i="1"/>
  <c r="BE66" i="1"/>
  <c r="BK58" i="1"/>
  <c r="BE58" i="1"/>
  <c r="BK50" i="1"/>
  <c r="BE50" i="1"/>
  <c r="BE42" i="1"/>
  <c r="BK42" i="1"/>
  <c r="BE34" i="1"/>
  <c r="BK34" i="1"/>
  <c r="BH118" i="1"/>
  <c r="BN118" i="1"/>
  <c r="BB118" i="1"/>
  <c r="BH110" i="1"/>
  <c r="BB110" i="1"/>
  <c r="BN110" i="1"/>
  <c r="BB102" i="1"/>
  <c r="BN102" i="1"/>
  <c r="BH102" i="1"/>
  <c r="BB94" i="1"/>
  <c r="BN94" i="1"/>
  <c r="BH94" i="1"/>
  <c r="BN86" i="1"/>
  <c r="BH86" i="1"/>
  <c r="BB86" i="1"/>
  <c r="BH78" i="1"/>
  <c r="BN78" i="1"/>
  <c r="BB78" i="1"/>
  <c r="BH70" i="1"/>
  <c r="BB70" i="1"/>
  <c r="BN70" i="1"/>
  <c r="BH62" i="1"/>
  <c r="BB62" i="1"/>
  <c r="BN62" i="1"/>
  <c r="BB54" i="1"/>
  <c r="BN54" i="1"/>
  <c r="BH54" i="1"/>
  <c r="BB46" i="1"/>
  <c r="BN46" i="1"/>
  <c r="BH46" i="1"/>
  <c r="BB38" i="1"/>
  <c r="BH38" i="1"/>
  <c r="BN38" i="1"/>
  <c r="BB30" i="1"/>
  <c r="BN30" i="1"/>
  <c r="T30" i="1" s="1"/>
  <c r="BH30" i="1"/>
  <c r="BK119" i="1"/>
  <c r="BE119" i="1"/>
  <c r="BK71" i="1"/>
  <c r="BE71" i="1"/>
  <c r="BE47" i="1"/>
  <c r="BK47" i="1"/>
  <c r="BB91" i="1"/>
  <c r="BH91" i="1"/>
  <c r="BN91" i="1"/>
  <c r="BH51" i="1"/>
  <c r="BN51" i="1"/>
  <c r="BB51" i="1"/>
  <c r="BK118" i="1"/>
  <c r="BE118" i="1"/>
  <c r="BE86" i="1"/>
  <c r="BK86" i="1"/>
  <c r="BK46" i="1"/>
  <c r="BE46" i="1"/>
  <c r="BK38" i="1"/>
  <c r="BE38" i="1"/>
  <c r="BK30" i="1"/>
  <c r="Q30" i="1" s="1"/>
  <c r="BE30" i="1"/>
  <c r="BH90" i="1"/>
  <c r="BB90" i="1"/>
  <c r="BN90" i="1"/>
  <c r="BN50" i="1"/>
  <c r="BH50" i="1"/>
  <c r="BB50" i="1"/>
  <c r="BE109" i="1"/>
  <c r="BK109" i="1"/>
  <c r="BK77" i="1"/>
  <c r="BE77" i="1"/>
  <c r="BE45" i="1"/>
  <c r="BK45" i="1"/>
  <c r="BB105" i="1"/>
  <c r="BN105" i="1"/>
  <c r="BH105" i="1"/>
  <c r="BH73" i="1"/>
  <c r="BN73" i="1"/>
  <c r="BB73" i="1"/>
  <c r="BB41" i="1"/>
  <c r="BN41" i="1"/>
  <c r="BH41" i="1"/>
  <c r="BK114" i="1"/>
  <c r="BE114" i="1"/>
  <c r="BE121" i="1"/>
  <c r="BK121" i="1"/>
  <c r="BK113" i="1"/>
  <c r="BE113" i="1"/>
  <c r="BK105" i="1"/>
  <c r="BE105" i="1"/>
  <c r="BK97" i="1"/>
  <c r="BE97" i="1"/>
  <c r="BE89" i="1"/>
  <c r="BK89" i="1"/>
  <c r="BE81" i="1"/>
  <c r="BK81" i="1"/>
  <c r="BE73" i="1"/>
  <c r="BK73" i="1"/>
  <c r="BK65" i="1"/>
  <c r="BE65" i="1"/>
  <c r="BK57" i="1"/>
  <c r="BE57" i="1"/>
  <c r="BK49" i="1"/>
  <c r="BE49" i="1"/>
  <c r="BE41" i="1"/>
  <c r="BK41" i="1"/>
  <c r="BK33" i="1"/>
  <c r="BE33" i="1"/>
  <c r="BB117" i="1"/>
  <c r="BN117" i="1"/>
  <c r="BH117" i="1"/>
  <c r="BH109" i="1"/>
  <c r="BB109" i="1"/>
  <c r="BN109" i="1"/>
  <c r="BH101" i="1"/>
  <c r="BB101" i="1"/>
  <c r="BN101" i="1"/>
  <c r="BH93" i="1"/>
  <c r="BB93" i="1"/>
  <c r="BN93" i="1"/>
  <c r="BH85" i="1"/>
  <c r="BN85" i="1"/>
  <c r="BB85" i="1"/>
  <c r="BB77" i="1"/>
  <c r="BN77" i="1"/>
  <c r="BH77" i="1"/>
  <c r="BB69" i="1"/>
  <c r="BN69" i="1"/>
  <c r="BH69" i="1"/>
  <c r="BB61" i="1"/>
  <c r="BN61" i="1"/>
  <c r="BH61" i="1"/>
  <c r="BH53" i="1"/>
  <c r="BN53" i="1"/>
  <c r="BB53" i="1"/>
  <c r="BH45" i="1"/>
  <c r="BN45" i="1"/>
  <c r="BB45" i="1"/>
  <c r="BH37" i="1"/>
  <c r="BB37" i="1"/>
  <c r="BN37" i="1"/>
  <c r="BK79" i="1"/>
  <c r="BE79" i="1"/>
  <c r="BN115" i="1"/>
  <c r="BB115" i="1"/>
  <c r="BH115" i="1"/>
  <c r="BN67" i="1"/>
  <c r="BH67" i="1"/>
  <c r="BB67" i="1"/>
  <c r="BK120" i="1"/>
  <c r="BE120" i="1"/>
  <c r="BE112" i="1"/>
  <c r="BK112" i="1"/>
  <c r="BK104" i="1"/>
  <c r="BE104" i="1"/>
  <c r="BK96" i="1"/>
  <c r="BE96" i="1"/>
  <c r="BK88" i="1"/>
  <c r="BE88" i="1"/>
  <c r="BE80" i="1"/>
  <c r="BK80" i="1"/>
  <c r="BE72" i="1"/>
  <c r="BK72" i="1"/>
  <c r="BE64" i="1"/>
  <c r="BK64" i="1"/>
  <c r="BK56" i="1"/>
  <c r="BE56" i="1"/>
  <c r="BK48" i="1"/>
  <c r="BE48" i="1"/>
  <c r="BK40" i="1"/>
  <c r="BE40" i="1"/>
  <c r="BK32" i="1"/>
  <c r="BE32" i="1"/>
  <c r="BH116" i="1"/>
  <c r="BB116" i="1"/>
  <c r="BN116" i="1"/>
  <c r="BB108" i="1"/>
  <c r="BN108" i="1"/>
  <c r="BH108" i="1"/>
  <c r="BN100" i="1"/>
  <c r="BH100" i="1"/>
  <c r="BB100" i="1"/>
  <c r="BN92" i="1"/>
  <c r="BH92" i="1"/>
  <c r="BB92" i="1"/>
  <c r="BH84" i="1"/>
  <c r="BN84" i="1"/>
  <c r="BB84" i="1"/>
  <c r="BH76" i="1"/>
  <c r="BB76" i="1"/>
  <c r="BN76" i="1"/>
  <c r="BH68" i="1"/>
  <c r="BB68" i="1"/>
  <c r="BN68" i="1"/>
  <c r="BB60" i="1"/>
  <c r="BN60" i="1"/>
  <c r="BH60" i="1"/>
  <c r="BB52" i="1"/>
  <c r="BN52" i="1"/>
  <c r="BH52" i="1"/>
  <c r="BB44" i="1"/>
  <c r="BN44" i="1"/>
  <c r="BH44" i="1"/>
  <c r="BN36" i="1"/>
  <c r="BB36" i="1"/>
  <c r="BH36" i="1"/>
  <c r="AZ29" i="1"/>
  <c r="BN29" i="1"/>
  <c r="T29" i="1" s="1"/>
  <c r="BE29" i="1"/>
  <c r="BK29" i="1"/>
  <c r="Q29" i="1" s="1"/>
  <c r="BB29" i="1"/>
  <c r="BH29" i="1"/>
  <c r="AU29" i="1"/>
  <c r="AV29" i="1" s="1"/>
  <c r="BC33" i="1" l="1"/>
  <c r="BC30" i="1"/>
  <c r="BC32" i="1"/>
  <c r="BC31" i="1"/>
  <c r="BC29" i="1"/>
  <c r="AW102" i="1" l="1"/>
  <c r="AX102" i="1" s="1"/>
  <c r="BD102" i="1" s="1"/>
  <c r="AW103" i="1"/>
  <c r="AX103" i="1" s="1"/>
  <c r="BD103" i="1" s="1"/>
  <c r="AW112" i="1"/>
  <c r="AX112" i="1" s="1"/>
  <c r="BD112" i="1" s="1"/>
  <c r="Q118" i="1"/>
  <c r="T119" i="1"/>
  <c r="R120" i="1"/>
  <c r="R121" i="1"/>
  <c r="BJ112" i="1" l="1"/>
  <c r="BJ103" i="1"/>
  <c r="BJ102" i="1"/>
  <c r="AW106" i="1"/>
  <c r="AX106" i="1" s="1"/>
  <c r="BD106" i="1" s="1"/>
  <c r="AW104" i="1"/>
  <c r="AX104" i="1" s="1"/>
  <c r="BD104" i="1" s="1"/>
  <c r="AW29" i="1"/>
  <c r="R119" i="1"/>
  <c r="T118" i="1"/>
  <c r="R118" i="1"/>
  <c r="P121" i="1"/>
  <c r="S121" i="1"/>
  <c r="P120" i="1"/>
  <c r="Q121" i="1"/>
  <c r="S120" i="1"/>
  <c r="P119" i="1"/>
  <c r="Q120" i="1"/>
  <c r="S119" i="1"/>
  <c r="T121" i="1"/>
  <c r="P118" i="1"/>
  <c r="Q119" i="1"/>
  <c r="S118" i="1"/>
  <c r="T120" i="1"/>
  <c r="U119" i="1"/>
  <c r="U120" i="1"/>
  <c r="U121" i="1"/>
  <c r="U118" i="1"/>
  <c r="AW37" i="1"/>
  <c r="AX37" i="1" s="1"/>
  <c r="BD37" i="1" s="1"/>
  <c r="AW35" i="1"/>
  <c r="AX35" i="1" s="1"/>
  <c r="BD35" i="1" s="1"/>
  <c r="AW50" i="1"/>
  <c r="AX50" i="1" s="1"/>
  <c r="BD50" i="1" s="1"/>
  <c r="AW66" i="1"/>
  <c r="AX66" i="1" s="1"/>
  <c r="BD66" i="1" s="1"/>
  <c r="AW40" i="1"/>
  <c r="AX40" i="1" s="1"/>
  <c r="BD40" i="1" s="1"/>
  <c r="AW38" i="1"/>
  <c r="AX38" i="1" s="1"/>
  <c r="BD38" i="1" s="1"/>
  <c r="AW36" i="1"/>
  <c r="AX36" i="1" s="1"/>
  <c r="BD36" i="1" s="1"/>
  <c r="AW34" i="1"/>
  <c r="AX34" i="1" s="1"/>
  <c r="BD34" i="1" s="1"/>
  <c r="AW53" i="1"/>
  <c r="AX53" i="1" s="1"/>
  <c r="BD53" i="1" s="1"/>
  <c r="AW42" i="1"/>
  <c r="AX42" i="1" s="1"/>
  <c r="BD42" i="1" s="1"/>
  <c r="AW94" i="1"/>
  <c r="AX94" i="1" s="1"/>
  <c r="BD94" i="1" s="1"/>
  <c r="AW88" i="1"/>
  <c r="AX88" i="1" s="1"/>
  <c r="BD88" i="1" s="1"/>
  <c r="AW121" i="1"/>
  <c r="AX121" i="1" s="1"/>
  <c r="BD121" i="1" s="1"/>
  <c r="AW119" i="1"/>
  <c r="AX119" i="1" s="1"/>
  <c r="BD119" i="1" s="1"/>
  <c r="AW65" i="1"/>
  <c r="AX65" i="1" s="1"/>
  <c r="BD65" i="1" s="1"/>
  <c r="AW76" i="1"/>
  <c r="AX76" i="1" s="1"/>
  <c r="BD76" i="1" s="1"/>
  <c r="AW45" i="1"/>
  <c r="AX45" i="1" s="1"/>
  <c r="BD45" i="1" s="1"/>
  <c r="AW91" i="1"/>
  <c r="AX91" i="1" s="1"/>
  <c r="BD91" i="1" s="1"/>
  <c r="AW89" i="1"/>
  <c r="AX89" i="1" s="1"/>
  <c r="BD89" i="1" s="1"/>
  <c r="AW120" i="1"/>
  <c r="AX120" i="1" s="1"/>
  <c r="BD120" i="1" s="1"/>
  <c r="AW114" i="1"/>
  <c r="AX114" i="1" s="1"/>
  <c r="BD114" i="1" s="1"/>
  <c r="AW68" i="1"/>
  <c r="AX68" i="1" s="1"/>
  <c r="BD68" i="1" s="1"/>
  <c r="AW99" i="1"/>
  <c r="AX99" i="1" s="1"/>
  <c r="BD99" i="1" s="1"/>
  <c r="AW97" i="1"/>
  <c r="AX97" i="1" s="1"/>
  <c r="BD97" i="1" s="1"/>
  <c r="AW95" i="1"/>
  <c r="AX95" i="1" s="1"/>
  <c r="BD95" i="1" s="1"/>
  <c r="AW30" i="1"/>
  <c r="AX30" i="1" s="1"/>
  <c r="BD30" i="1" s="1"/>
  <c r="AW31" i="1"/>
  <c r="AX31" i="1" s="1"/>
  <c r="BD31" i="1" s="1"/>
  <c r="AW67" i="1"/>
  <c r="AX67" i="1" s="1"/>
  <c r="BD67" i="1" s="1"/>
  <c r="AW100" i="1"/>
  <c r="AX100" i="1" s="1"/>
  <c r="BD100" i="1" s="1"/>
  <c r="AW96" i="1"/>
  <c r="AX96" i="1" s="1"/>
  <c r="BD96" i="1" s="1"/>
  <c r="AW33" i="1"/>
  <c r="AX33" i="1" s="1"/>
  <c r="BD33" i="1" s="1"/>
  <c r="AW44" i="1"/>
  <c r="AX44" i="1" s="1"/>
  <c r="BD44" i="1" s="1"/>
  <c r="AW52" i="1"/>
  <c r="AX52" i="1" s="1"/>
  <c r="BD52" i="1" s="1"/>
  <c r="AW75" i="1"/>
  <c r="AX75" i="1" s="1"/>
  <c r="BD75" i="1" s="1"/>
  <c r="AW47" i="1"/>
  <c r="AX47" i="1" s="1"/>
  <c r="BD47" i="1" s="1"/>
  <c r="AW61" i="1"/>
  <c r="AX61" i="1" s="1"/>
  <c r="BD61" i="1" s="1"/>
  <c r="AW55" i="1"/>
  <c r="AX55" i="1" s="1"/>
  <c r="BD55" i="1" s="1"/>
  <c r="AW72" i="1"/>
  <c r="AX72" i="1" s="1"/>
  <c r="BD72" i="1" s="1"/>
  <c r="AW70" i="1"/>
  <c r="AX70" i="1" s="1"/>
  <c r="BD70" i="1" s="1"/>
  <c r="AW86" i="1"/>
  <c r="AX86" i="1" s="1"/>
  <c r="BD86" i="1" s="1"/>
  <c r="AW80" i="1"/>
  <c r="AX80" i="1" s="1"/>
  <c r="BD80" i="1" s="1"/>
  <c r="AW78" i="1"/>
  <c r="AX78" i="1" s="1"/>
  <c r="BD78" i="1" s="1"/>
  <c r="AW39" i="1"/>
  <c r="AX39" i="1" s="1"/>
  <c r="BD39" i="1" s="1"/>
  <c r="AW41" i="1"/>
  <c r="AX41" i="1" s="1"/>
  <c r="BD41" i="1" s="1"/>
  <c r="AW49" i="1"/>
  <c r="AX49" i="1" s="1"/>
  <c r="BD49" i="1" s="1"/>
  <c r="AW73" i="1"/>
  <c r="AX73" i="1" s="1"/>
  <c r="BD73" i="1" s="1"/>
  <c r="AW117" i="1"/>
  <c r="AX117" i="1" s="1"/>
  <c r="BD117" i="1" s="1"/>
  <c r="AW115" i="1"/>
  <c r="AX115" i="1" s="1"/>
  <c r="BD115" i="1" s="1"/>
  <c r="AW46" i="1"/>
  <c r="AX46" i="1" s="1"/>
  <c r="BD46" i="1" s="1"/>
  <c r="AW62" i="1"/>
  <c r="AX62" i="1" s="1"/>
  <c r="BD62" i="1" s="1"/>
  <c r="AW60" i="1"/>
  <c r="AX60" i="1" s="1"/>
  <c r="BD60" i="1" s="1"/>
  <c r="AW58" i="1"/>
  <c r="AX58" i="1" s="1"/>
  <c r="BD58" i="1" s="1"/>
  <c r="AW56" i="1"/>
  <c r="AX56" i="1" s="1"/>
  <c r="BD56" i="1" s="1"/>
  <c r="AW54" i="1"/>
  <c r="AX54" i="1" s="1"/>
  <c r="BD54" i="1" s="1"/>
  <c r="AW64" i="1"/>
  <c r="AX64" i="1" s="1"/>
  <c r="BD64" i="1" s="1"/>
  <c r="AW85" i="1"/>
  <c r="AX85" i="1" s="1"/>
  <c r="BD85" i="1" s="1"/>
  <c r="AW83" i="1"/>
  <c r="AX83" i="1" s="1"/>
  <c r="BD83" i="1" s="1"/>
  <c r="AW81" i="1"/>
  <c r="AX81" i="1" s="1"/>
  <c r="BD81" i="1" s="1"/>
  <c r="AW79" i="1"/>
  <c r="AX79" i="1" s="1"/>
  <c r="BD79" i="1" s="1"/>
  <c r="AW77" i="1"/>
  <c r="AX77" i="1" s="1"/>
  <c r="BD77" i="1" s="1"/>
  <c r="AW93" i="1"/>
  <c r="AX93" i="1" s="1"/>
  <c r="BD93" i="1" s="1"/>
  <c r="AW57" i="1"/>
  <c r="AX57" i="1" s="1"/>
  <c r="BD57" i="1" s="1"/>
  <c r="AW98" i="1"/>
  <c r="AX98" i="1" s="1"/>
  <c r="BD98" i="1" s="1"/>
  <c r="AW87" i="1"/>
  <c r="AX87" i="1" s="1"/>
  <c r="BD87" i="1" s="1"/>
  <c r="AW113" i="1"/>
  <c r="AX113" i="1" s="1"/>
  <c r="BD113" i="1" s="1"/>
  <c r="AW32" i="1"/>
  <c r="AX32" i="1" s="1"/>
  <c r="BD32" i="1" s="1"/>
  <c r="AW63" i="1"/>
  <c r="AX63" i="1" s="1"/>
  <c r="BD63" i="1" s="1"/>
  <c r="AW71" i="1"/>
  <c r="AX71" i="1" s="1"/>
  <c r="BD71" i="1" s="1"/>
  <c r="AW69" i="1"/>
  <c r="AX69" i="1" s="1"/>
  <c r="BD69" i="1" s="1"/>
  <c r="AW92" i="1"/>
  <c r="AX92" i="1" s="1"/>
  <c r="BD92" i="1" s="1"/>
  <c r="AW118" i="1"/>
  <c r="AX118" i="1" s="1"/>
  <c r="BD118" i="1" s="1"/>
  <c r="AW116" i="1"/>
  <c r="AX116" i="1" s="1"/>
  <c r="BD116" i="1" s="1"/>
  <c r="AW111" i="1"/>
  <c r="AX111" i="1" s="1"/>
  <c r="BD111" i="1" s="1"/>
  <c r="AW109" i="1"/>
  <c r="AX109" i="1" s="1"/>
  <c r="BD109" i="1" s="1"/>
  <c r="AW107" i="1"/>
  <c r="AX107" i="1" s="1"/>
  <c r="BD107" i="1" s="1"/>
  <c r="AW48" i="1"/>
  <c r="AX48" i="1" s="1"/>
  <c r="BD48" i="1" s="1"/>
  <c r="AW43" i="1"/>
  <c r="AX43" i="1" s="1"/>
  <c r="BD43" i="1" s="1"/>
  <c r="AW51" i="1"/>
  <c r="AX51" i="1" s="1"/>
  <c r="BD51" i="1" s="1"/>
  <c r="AW74" i="1"/>
  <c r="AX74" i="1" s="1"/>
  <c r="BD74" i="1" s="1"/>
  <c r="AW84" i="1"/>
  <c r="AX84" i="1" s="1"/>
  <c r="BD84" i="1" s="1"/>
  <c r="AW82" i="1"/>
  <c r="AX82" i="1" s="1"/>
  <c r="BD82" i="1" s="1"/>
  <c r="AW101" i="1"/>
  <c r="AX101" i="1" s="1"/>
  <c r="BD101" i="1" s="1"/>
  <c r="AW90" i="1"/>
  <c r="AX90" i="1" s="1"/>
  <c r="BD90" i="1" s="1"/>
  <c r="AW105" i="1"/>
  <c r="AX105" i="1" s="1"/>
  <c r="BD105" i="1" s="1"/>
  <c r="AW59" i="1"/>
  <c r="AX59" i="1" s="1"/>
  <c r="BD59" i="1" s="1"/>
  <c r="AW110" i="1"/>
  <c r="AX110" i="1" s="1"/>
  <c r="BD110" i="1" s="1"/>
  <c r="AW108" i="1"/>
  <c r="AX108" i="1" s="1"/>
  <c r="BD108" i="1" s="1"/>
  <c r="BJ60" i="1" l="1"/>
  <c r="BJ101" i="1"/>
  <c r="BJ75" i="1"/>
  <c r="BJ113" i="1"/>
  <c r="BJ46" i="1"/>
  <c r="BJ52" i="1"/>
  <c r="BJ45" i="1"/>
  <c r="BJ37" i="1"/>
  <c r="BJ84" i="1"/>
  <c r="BJ85" i="1"/>
  <c r="BJ44" i="1"/>
  <c r="BF102" i="1"/>
  <c r="BI102" i="1"/>
  <c r="BP102" i="1" s="1"/>
  <c r="BJ79" i="1"/>
  <c r="BJ89" i="1"/>
  <c r="BJ104" i="1"/>
  <c r="BJ62" i="1"/>
  <c r="BJ35" i="1"/>
  <c r="BJ111" i="1"/>
  <c r="BJ83" i="1"/>
  <c r="BJ80" i="1"/>
  <c r="BJ95" i="1"/>
  <c r="BJ53" i="1"/>
  <c r="BL102" i="1"/>
  <c r="BO102" i="1"/>
  <c r="BJ116" i="1"/>
  <c r="BJ87" i="1"/>
  <c r="BJ115" i="1"/>
  <c r="BJ86" i="1"/>
  <c r="BJ97" i="1"/>
  <c r="BJ76" i="1"/>
  <c r="BJ34" i="1"/>
  <c r="BJ108" i="1"/>
  <c r="BJ74" i="1"/>
  <c r="BJ118" i="1"/>
  <c r="BJ98" i="1"/>
  <c r="BJ64" i="1"/>
  <c r="BJ117" i="1"/>
  <c r="BJ70" i="1"/>
  <c r="BJ33" i="1"/>
  <c r="BJ99" i="1"/>
  <c r="BJ65" i="1"/>
  <c r="BJ36" i="1"/>
  <c r="BF103" i="1"/>
  <c r="BI103" i="1"/>
  <c r="BP103" i="1" s="1"/>
  <c r="BJ107" i="1"/>
  <c r="BJ47" i="1"/>
  <c r="BJ94" i="1"/>
  <c r="BJ109" i="1"/>
  <c r="BJ30" i="1"/>
  <c r="P30" i="1" s="1"/>
  <c r="BJ51" i="1"/>
  <c r="BJ54" i="1"/>
  <c r="BJ96" i="1"/>
  <c r="BJ38" i="1"/>
  <c r="BL103" i="1"/>
  <c r="BO103" i="1"/>
  <c r="BJ90" i="1"/>
  <c r="BJ39" i="1"/>
  <c r="BJ50" i="1"/>
  <c r="BJ32" i="1"/>
  <c r="BJ78" i="1"/>
  <c r="BJ42" i="1"/>
  <c r="BJ82" i="1"/>
  <c r="BJ92" i="1"/>
  <c r="BJ73" i="1"/>
  <c r="BJ68" i="1"/>
  <c r="BJ43" i="1"/>
  <c r="BJ49" i="1"/>
  <c r="BJ63" i="1"/>
  <c r="BJ31" i="1"/>
  <c r="BJ81" i="1"/>
  <c r="BJ91" i="1"/>
  <c r="BJ106" i="1"/>
  <c r="BJ110" i="1"/>
  <c r="BJ57" i="1"/>
  <c r="BJ72" i="1"/>
  <c r="BJ119" i="1"/>
  <c r="BJ59" i="1"/>
  <c r="BJ69" i="1"/>
  <c r="BJ93" i="1"/>
  <c r="BJ56" i="1"/>
  <c r="BJ55" i="1"/>
  <c r="BJ100" i="1"/>
  <c r="BJ114" i="1"/>
  <c r="BJ121" i="1"/>
  <c r="BJ40" i="1"/>
  <c r="BO112" i="1"/>
  <c r="BL112" i="1"/>
  <c r="BJ105" i="1"/>
  <c r="BJ48" i="1"/>
  <c r="BJ71" i="1"/>
  <c r="BJ77" i="1"/>
  <c r="BJ58" i="1"/>
  <c r="BJ41" i="1"/>
  <c r="BJ61" i="1"/>
  <c r="BJ67" i="1"/>
  <c r="BJ120" i="1"/>
  <c r="BJ88" i="1"/>
  <c r="BJ66" i="1"/>
  <c r="BF112" i="1"/>
  <c r="BI112" i="1"/>
  <c r="BP112" i="1" s="1"/>
  <c r="AX29" i="1"/>
  <c r="BQ112" i="1" l="1"/>
  <c r="BR112" i="1" s="1"/>
  <c r="BQ103" i="1"/>
  <c r="BR103" i="1" s="1"/>
  <c r="BQ102" i="1"/>
  <c r="BR102" i="1" s="1"/>
  <c r="BO56" i="1"/>
  <c r="BL56" i="1"/>
  <c r="BI114" i="1"/>
  <c r="BP114" i="1" s="1"/>
  <c r="BF114" i="1"/>
  <c r="BL72" i="1"/>
  <c r="BO72" i="1"/>
  <c r="BI91" i="1"/>
  <c r="BP91" i="1" s="1"/>
  <c r="BF91" i="1"/>
  <c r="BF49" i="1"/>
  <c r="BI49" i="1"/>
  <c r="BP49" i="1" s="1"/>
  <c r="BO92" i="1"/>
  <c r="BL92" i="1"/>
  <c r="BF32" i="1"/>
  <c r="BI32" i="1" s="1"/>
  <c r="BP32" i="1" s="1"/>
  <c r="BI51" i="1"/>
  <c r="BP51" i="1" s="1"/>
  <c r="BF51" i="1"/>
  <c r="BL47" i="1"/>
  <c r="BO47" i="1"/>
  <c r="BF65" i="1"/>
  <c r="BI65" i="1"/>
  <c r="BP65" i="1" s="1"/>
  <c r="BO117" i="1"/>
  <c r="BL117" i="1"/>
  <c r="BI74" i="1"/>
  <c r="BP74" i="1" s="1"/>
  <c r="BF74" i="1"/>
  <c r="BO97" i="1"/>
  <c r="BL97" i="1"/>
  <c r="BF116" i="1"/>
  <c r="BI116" i="1"/>
  <c r="BP116" i="1" s="1"/>
  <c r="BL80" i="1"/>
  <c r="BO80" i="1"/>
  <c r="BI62" i="1"/>
  <c r="BP62" i="1" s="1"/>
  <c r="BF62" i="1"/>
  <c r="BF37" i="1"/>
  <c r="BI37" i="1"/>
  <c r="BP37" i="1" s="1"/>
  <c r="BF113" i="1"/>
  <c r="BI113" i="1"/>
  <c r="BP113" i="1" s="1"/>
  <c r="BF120" i="1"/>
  <c r="BI120" i="1"/>
  <c r="BP120" i="1" s="1"/>
  <c r="BF58" i="1"/>
  <c r="BI58" i="1"/>
  <c r="BP58" i="1" s="1"/>
  <c r="BI105" i="1"/>
  <c r="BP105" i="1" s="1"/>
  <c r="BF105" i="1"/>
  <c r="BL114" i="1"/>
  <c r="BO114" i="1"/>
  <c r="BL93" i="1"/>
  <c r="BO93" i="1"/>
  <c r="BF72" i="1"/>
  <c r="BI72" i="1"/>
  <c r="BP72" i="1" s="1"/>
  <c r="BO91" i="1"/>
  <c r="BL91" i="1"/>
  <c r="BO49" i="1"/>
  <c r="BL49" i="1"/>
  <c r="BF92" i="1"/>
  <c r="BI92" i="1"/>
  <c r="BP92" i="1" s="1"/>
  <c r="BL32" i="1"/>
  <c r="BO51" i="1"/>
  <c r="BL51" i="1"/>
  <c r="BF47" i="1"/>
  <c r="BI47" i="1"/>
  <c r="BP47" i="1" s="1"/>
  <c r="BO65" i="1"/>
  <c r="BL65" i="1"/>
  <c r="BI117" i="1"/>
  <c r="BP117" i="1" s="1"/>
  <c r="BF117" i="1"/>
  <c r="BL74" i="1"/>
  <c r="BO74" i="1"/>
  <c r="BF97" i="1"/>
  <c r="BI97" i="1"/>
  <c r="BP97" i="1" s="1"/>
  <c r="BL116" i="1"/>
  <c r="BO116" i="1"/>
  <c r="BF80" i="1"/>
  <c r="BI80" i="1"/>
  <c r="BP80" i="1" s="1"/>
  <c r="BL62" i="1"/>
  <c r="BO62" i="1"/>
  <c r="BL37" i="1"/>
  <c r="BO37" i="1"/>
  <c r="BO113" i="1"/>
  <c r="BL113" i="1"/>
  <c r="BO100" i="1"/>
  <c r="BL100" i="1"/>
  <c r="BI43" i="1"/>
  <c r="BP43" i="1" s="1"/>
  <c r="BF43" i="1"/>
  <c r="BF30" i="1"/>
  <c r="BI30" i="1" s="1"/>
  <c r="BP30" i="1" s="1"/>
  <c r="BQ30" i="1" s="1"/>
  <c r="BL108" i="1"/>
  <c r="BO108" i="1"/>
  <c r="BF104" i="1"/>
  <c r="BI104" i="1"/>
  <c r="BP104" i="1" s="1"/>
  <c r="BI69" i="1"/>
  <c r="BP69" i="1" s="1"/>
  <c r="BF69" i="1"/>
  <c r="BL38" i="1"/>
  <c r="BO38" i="1"/>
  <c r="BF108" i="1"/>
  <c r="BI108" i="1"/>
  <c r="BP108" i="1" s="1"/>
  <c r="BI83" i="1"/>
  <c r="BP83" i="1" s="1"/>
  <c r="BF83" i="1"/>
  <c r="BI75" i="1"/>
  <c r="BP75" i="1" s="1"/>
  <c r="BF75" i="1"/>
  <c r="BF88" i="1"/>
  <c r="BI88" i="1"/>
  <c r="BP88" i="1" s="1"/>
  <c r="BL120" i="1"/>
  <c r="BO120" i="1"/>
  <c r="BI93" i="1"/>
  <c r="BP93" i="1" s="1"/>
  <c r="BF93" i="1"/>
  <c r="BF81" i="1"/>
  <c r="BI81" i="1"/>
  <c r="BP81" i="1" s="1"/>
  <c r="BI38" i="1"/>
  <c r="BP38" i="1" s="1"/>
  <c r="BF38" i="1"/>
  <c r="BO64" i="1"/>
  <c r="BL64" i="1"/>
  <c r="BO83" i="1"/>
  <c r="BL83" i="1"/>
  <c r="BL45" i="1"/>
  <c r="BO45" i="1"/>
  <c r="BI67" i="1"/>
  <c r="BP67" i="1" s="1"/>
  <c r="BF67" i="1"/>
  <c r="BF100" i="1"/>
  <c r="BI100" i="1"/>
  <c r="BP100" i="1" s="1"/>
  <c r="BO43" i="1"/>
  <c r="BL43" i="1"/>
  <c r="BL30" i="1"/>
  <c r="R30" i="1" s="1"/>
  <c r="U30" i="1" s="1"/>
  <c r="BF64" i="1"/>
  <c r="BI64" i="1"/>
  <c r="BP64" i="1" s="1"/>
  <c r="BL86" i="1"/>
  <c r="BO86" i="1"/>
  <c r="BL104" i="1"/>
  <c r="BO104" i="1"/>
  <c r="BI66" i="1"/>
  <c r="BP66" i="1" s="1"/>
  <c r="BF66" i="1"/>
  <c r="BF40" i="1"/>
  <c r="BI40" i="1"/>
  <c r="BP40" i="1" s="1"/>
  <c r="BO55" i="1"/>
  <c r="BL55" i="1"/>
  <c r="BI59" i="1"/>
  <c r="BP59" i="1" s="1"/>
  <c r="BF59" i="1"/>
  <c r="BI110" i="1"/>
  <c r="BP110" i="1" s="1"/>
  <c r="BF110" i="1"/>
  <c r="BL31" i="1"/>
  <c r="BF68" i="1"/>
  <c r="BI68" i="1"/>
  <c r="BP68" i="1" s="1"/>
  <c r="BL42" i="1"/>
  <c r="BO42" i="1"/>
  <c r="BL39" i="1"/>
  <c r="BO39" i="1"/>
  <c r="BF96" i="1"/>
  <c r="BI96" i="1"/>
  <c r="BP96" i="1" s="1"/>
  <c r="BI109" i="1"/>
  <c r="BP109" i="1" s="1"/>
  <c r="BF109" i="1"/>
  <c r="BL33" i="1"/>
  <c r="BL98" i="1"/>
  <c r="BO98" i="1"/>
  <c r="BO34" i="1"/>
  <c r="BL34" i="1"/>
  <c r="BO115" i="1"/>
  <c r="BL115" i="1"/>
  <c r="BL53" i="1"/>
  <c r="BO53" i="1"/>
  <c r="BI111" i="1"/>
  <c r="BP111" i="1" s="1"/>
  <c r="BF111" i="1"/>
  <c r="BO89" i="1"/>
  <c r="BL89" i="1"/>
  <c r="BI85" i="1"/>
  <c r="BP85" i="1" s="1"/>
  <c r="BF85" i="1"/>
  <c r="BL52" i="1"/>
  <c r="BO52" i="1"/>
  <c r="BI101" i="1"/>
  <c r="BP101" i="1" s="1"/>
  <c r="BF101" i="1"/>
  <c r="BF41" i="1"/>
  <c r="BI41" i="1"/>
  <c r="BP41" i="1" s="1"/>
  <c r="BL58" i="1"/>
  <c r="BO58" i="1"/>
  <c r="BL77" i="1"/>
  <c r="BO77" i="1"/>
  <c r="BI57" i="1"/>
  <c r="BP57" i="1" s="1"/>
  <c r="BF57" i="1"/>
  <c r="BL50" i="1"/>
  <c r="BO50" i="1"/>
  <c r="BI99" i="1"/>
  <c r="BP99" i="1" s="1"/>
  <c r="BF99" i="1"/>
  <c r="BF86" i="1"/>
  <c r="BI86" i="1"/>
  <c r="BP86" i="1" s="1"/>
  <c r="BL44" i="1"/>
  <c r="BO44" i="1"/>
  <c r="BO81" i="1"/>
  <c r="BL81" i="1"/>
  <c r="BF50" i="1"/>
  <c r="BI50" i="1"/>
  <c r="BP50" i="1" s="1"/>
  <c r="BO99" i="1"/>
  <c r="BL99" i="1"/>
  <c r="BF44" i="1"/>
  <c r="BI44" i="1"/>
  <c r="BP44" i="1" s="1"/>
  <c r="BF71" i="1"/>
  <c r="BI71" i="1"/>
  <c r="BP71" i="1" s="1"/>
  <c r="BI61" i="1"/>
  <c r="BP61" i="1" s="1"/>
  <c r="BF61" i="1"/>
  <c r="BL71" i="1"/>
  <c r="BO71" i="1"/>
  <c r="BL40" i="1"/>
  <c r="BO40" i="1"/>
  <c r="BF55" i="1"/>
  <c r="BI55" i="1"/>
  <c r="BP55" i="1" s="1"/>
  <c r="BO59" i="1"/>
  <c r="BL59" i="1"/>
  <c r="BL110" i="1"/>
  <c r="BO110" i="1"/>
  <c r="BF31" i="1"/>
  <c r="BI31" i="1"/>
  <c r="BP31" i="1" s="1"/>
  <c r="BL68" i="1"/>
  <c r="BO68" i="1"/>
  <c r="BF42" i="1"/>
  <c r="BI42" i="1"/>
  <c r="BP42" i="1" s="1"/>
  <c r="BF39" i="1"/>
  <c r="BI39" i="1"/>
  <c r="BP39" i="1" s="1"/>
  <c r="BL96" i="1"/>
  <c r="BO96" i="1"/>
  <c r="BO109" i="1"/>
  <c r="BL109" i="1"/>
  <c r="BF33" i="1"/>
  <c r="BI33" i="1" s="1"/>
  <c r="BP33" i="1" s="1"/>
  <c r="BF98" i="1"/>
  <c r="BI98" i="1"/>
  <c r="BP98" i="1" s="1"/>
  <c r="BF34" i="1"/>
  <c r="BI34" i="1"/>
  <c r="BP34" i="1" s="1"/>
  <c r="BI115" i="1"/>
  <c r="BP115" i="1" s="1"/>
  <c r="BF115" i="1"/>
  <c r="BI53" i="1"/>
  <c r="BP53" i="1" s="1"/>
  <c r="BF53" i="1"/>
  <c r="BO111" i="1"/>
  <c r="BL111" i="1"/>
  <c r="BF89" i="1"/>
  <c r="BI89" i="1"/>
  <c r="BP89" i="1" s="1"/>
  <c r="BL85" i="1"/>
  <c r="BO85" i="1"/>
  <c r="BF52" i="1"/>
  <c r="BI52" i="1"/>
  <c r="BP52" i="1" s="1"/>
  <c r="BL101" i="1"/>
  <c r="BO101" i="1"/>
  <c r="BO48" i="1"/>
  <c r="BL48" i="1"/>
  <c r="BO105" i="1"/>
  <c r="BL105" i="1"/>
  <c r="BO67" i="1"/>
  <c r="BL67" i="1"/>
  <c r="BL69" i="1"/>
  <c r="BO69" i="1"/>
  <c r="BI82" i="1"/>
  <c r="BP82" i="1" s="1"/>
  <c r="BF82" i="1"/>
  <c r="BI107" i="1"/>
  <c r="BP107" i="1" s="1"/>
  <c r="BF107" i="1"/>
  <c r="BO75" i="1"/>
  <c r="BL75" i="1"/>
  <c r="BI77" i="1"/>
  <c r="BP77" i="1" s="1"/>
  <c r="BF77" i="1"/>
  <c r="BO57" i="1"/>
  <c r="BL57" i="1"/>
  <c r="BL82" i="1"/>
  <c r="BO82" i="1"/>
  <c r="BO107" i="1"/>
  <c r="BL107" i="1"/>
  <c r="BI45" i="1"/>
  <c r="BP45" i="1" s="1"/>
  <c r="BF45" i="1"/>
  <c r="BL61" i="1"/>
  <c r="BO61" i="1"/>
  <c r="BL66" i="1"/>
  <c r="BO66" i="1"/>
  <c r="BL88" i="1"/>
  <c r="BO88" i="1"/>
  <c r="BL41" i="1"/>
  <c r="BO41" i="1"/>
  <c r="BF48" i="1"/>
  <c r="BI48" i="1"/>
  <c r="BP48" i="1" s="1"/>
  <c r="BO121" i="1"/>
  <c r="BL121" i="1"/>
  <c r="BF56" i="1"/>
  <c r="BI56" i="1"/>
  <c r="BP56" i="1" s="1"/>
  <c r="BI119" i="1"/>
  <c r="BP119" i="1" s="1"/>
  <c r="BF119" i="1"/>
  <c r="BL106" i="1"/>
  <c r="BO106" i="1"/>
  <c r="BF63" i="1"/>
  <c r="BI63" i="1"/>
  <c r="BP63" i="1" s="1"/>
  <c r="BF73" i="1"/>
  <c r="BI73" i="1"/>
  <c r="BP73" i="1" s="1"/>
  <c r="BF78" i="1"/>
  <c r="BI78" i="1"/>
  <c r="BP78" i="1" s="1"/>
  <c r="BI90" i="1"/>
  <c r="BP90" i="1" s="1"/>
  <c r="BF90" i="1"/>
  <c r="BI54" i="1"/>
  <c r="BP54" i="1" s="1"/>
  <c r="BF54" i="1"/>
  <c r="BL94" i="1"/>
  <c r="BO94" i="1"/>
  <c r="BO36" i="1"/>
  <c r="BL36" i="1"/>
  <c r="BF70" i="1"/>
  <c r="BI70" i="1"/>
  <c r="BP70" i="1" s="1"/>
  <c r="BL118" i="1"/>
  <c r="BO118" i="1"/>
  <c r="BF76" i="1"/>
  <c r="BI76" i="1"/>
  <c r="BP76" i="1" s="1"/>
  <c r="BF87" i="1"/>
  <c r="BI87" i="1"/>
  <c r="BP87" i="1" s="1"/>
  <c r="BL95" i="1"/>
  <c r="BO95" i="1"/>
  <c r="BF35" i="1"/>
  <c r="BI35" i="1"/>
  <c r="BP35" i="1" s="1"/>
  <c r="BF79" i="1"/>
  <c r="BI79" i="1"/>
  <c r="BP79" i="1" s="1"/>
  <c r="BF84" i="1"/>
  <c r="BI84" i="1"/>
  <c r="BP84" i="1" s="1"/>
  <c r="BI46" i="1"/>
  <c r="BP46" i="1" s="1"/>
  <c r="BF46" i="1"/>
  <c r="BF60" i="1"/>
  <c r="BI60" i="1"/>
  <c r="BP60" i="1" s="1"/>
  <c r="BF121" i="1"/>
  <c r="BI121" i="1"/>
  <c r="BP121" i="1" s="1"/>
  <c r="BO119" i="1"/>
  <c r="BL119" i="1"/>
  <c r="BF106" i="1"/>
  <c r="BI106" i="1"/>
  <c r="BP106" i="1" s="1"/>
  <c r="BL63" i="1"/>
  <c r="BO63" i="1"/>
  <c r="BO73" i="1"/>
  <c r="BL73" i="1"/>
  <c r="BL78" i="1"/>
  <c r="BO78" i="1"/>
  <c r="BL90" i="1"/>
  <c r="BO90" i="1"/>
  <c r="BL54" i="1"/>
  <c r="BO54" i="1"/>
  <c r="BI94" i="1"/>
  <c r="BP94" i="1" s="1"/>
  <c r="BF94" i="1"/>
  <c r="BI36" i="1"/>
  <c r="BP36" i="1" s="1"/>
  <c r="BF36" i="1"/>
  <c r="BL70" i="1"/>
  <c r="BO70" i="1"/>
  <c r="BF118" i="1"/>
  <c r="BI118" i="1"/>
  <c r="BP118" i="1" s="1"/>
  <c r="BL76" i="1"/>
  <c r="BO76" i="1"/>
  <c r="BL87" i="1"/>
  <c r="BO87" i="1"/>
  <c r="BF95" i="1"/>
  <c r="BI95" i="1"/>
  <c r="BP95" i="1" s="1"/>
  <c r="BL35" i="1"/>
  <c r="BO35" i="1"/>
  <c r="BL79" i="1"/>
  <c r="BO79" i="1"/>
  <c r="BO84" i="1"/>
  <c r="BL84" i="1"/>
  <c r="BL46" i="1"/>
  <c r="BO46" i="1"/>
  <c r="BL60" i="1"/>
  <c r="BO60" i="1"/>
  <c r="BD29" i="1"/>
  <c r="BF29" i="1" s="1"/>
  <c r="BI29" i="1" s="1"/>
  <c r="BJ29" i="1"/>
  <c r="P29" i="1" s="1"/>
  <c r="BO33" i="1" l="1"/>
  <c r="BO32" i="1"/>
  <c r="BO31" i="1"/>
  <c r="BQ84" i="1"/>
  <c r="BR84" i="1" s="1"/>
  <c r="BQ78" i="1"/>
  <c r="BR78" i="1" s="1"/>
  <c r="BQ98" i="1"/>
  <c r="BR98" i="1" s="1"/>
  <c r="BQ36" i="1"/>
  <c r="BR36" i="1" s="1"/>
  <c r="BQ118" i="1"/>
  <c r="BR118" i="1" s="1"/>
  <c r="BQ35" i="1"/>
  <c r="BR35" i="1" s="1"/>
  <c r="BQ63" i="1"/>
  <c r="BR63" i="1" s="1"/>
  <c r="BQ55" i="1"/>
  <c r="BR55" i="1" s="1"/>
  <c r="BQ41" i="1"/>
  <c r="BR41" i="1" s="1"/>
  <c r="BQ96" i="1"/>
  <c r="BR96" i="1" s="1"/>
  <c r="BQ40" i="1"/>
  <c r="BR40" i="1" s="1"/>
  <c r="BQ67" i="1"/>
  <c r="BR67" i="1" s="1"/>
  <c r="BQ49" i="1"/>
  <c r="BR49" i="1" s="1"/>
  <c r="BQ54" i="1"/>
  <c r="BR54" i="1" s="1"/>
  <c r="BQ107" i="1"/>
  <c r="BR107" i="1" s="1"/>
  <c r="BQ115" i="1"/>
  <c r="BR115" i="1" s="1"/>
  <c r="BQ106" i="1"/>
  <c r="BR106" i="1" s="1"/>
  <c r="BQ70" i="1"/>
  <c r="BR70" i="1" s="1"/>
  <c r="BQ48" i="1"/>
  <c r="BR48" i="1" s="1"/>
  <c r="BQ89" i="1"/>
  <c r="BR89" i="1" s="1"/>
  <c r="BQ34" i="1"/>
  <c r="BR34" i="1" s="1"/>
  <c r="BQ31" i="1"/>
  <c r="BQ44" i="1"/>
  <c r="BR44" i="1" s="1"/>
  <c r="BQ75" i="1"/>
  <c r="BR75" i="1" s="1"/>
  <c r="BQ69" i="1"/>
  <c r="BR69" i="1" s="1"/>
  <c r="BQ80" i="1"/>
  <c r="BR80" i="1" s="1"/>
  <c r="BQ72" i="1"/>
  <c r="BR72" i="1" s="1"/>
  <c r="BQ58" i="1"/>
  <c r="BR58" i="1" s="1"/>
  <c r="BQ60" i="1"/>
  <c r="BR60" i="1" s="1"/>
  <c r="BQ71" i="1"/>
  <c r="BR71" i="1" s="1"/>
  <c r="BQ64" i="1"/>
  <c r="BR64" i="1" s="1"/>
  <c r="BQ38" i="1"/>
  <c r="BR38" i="1" s="1"/>
  <c r="BQ37" i="1"/>
  <c r="BR37" i="1" s="1"/>
  <c r="BQ81" i="1"/>
  <c r="BR81" i="1" s="1"/>
  <c r="BQ43" i="1"/>
  <c r="BR43" i="1" s="1"/>
  <c r="BQ105" i="1"/>
  <c r="BR105" i="1" s="1"/>
  <c r="BQ95" i="1"/>
  <c r="BR95" i="1" s="1"/>
  <c r="BQ46" i="1"/>
  <c r="BR46" i="1" s="1"/>
  <c r="BQ90" i="1"/>
  <c r="BR90" i="1" s="1"/>
  <c r="BQ82" i="1"/>
  <c r="BR82" i="1" s="1"/>
  <c r="BQ57" i="1"/>
  <c r="BR57" i="1" s="1"/>
  <c r="BQ101" i="1"/>
  <c r="BR101" i="1" s="1"/>
  <c r="BQ111" i="1"/>
  <c r="BR111" i="1" s="1"/>
  <c r="BQ110" i="1"/>
  <c r="BR110" i="1" s="1"/>
  <c r="BQ66" i="1"/>
  <c r="BR66" i="1" s="1"/>
  <c r="BQ104" i="1"/>
  <c r="BR104" i="1" s="1"/>
  <c r="BQ117" i="1"/>
  <c r="BR117" i="1" s="1"/>
  <c r="BQ62" i="1"/>
  <c r="BR62" i="1" s="1"/>
  <c r="BQ74" i="1"/>
  <c r="BR74" i="1" s="1"/>
  <c r="BQ51" i="1"/>
  <c r="BR51" i="1" s="1"/>
  <c r="BQ91" i="1"/>
  <c r="BR91" i="1" s="1"/>
  <c r="BQ87" i="1"/>
  <c r="BR87" i="1" s="1"/>
  <c r="BQ39" i="1"/>
  <c r="BR39" i="1" s="1"/>
  <c r="BQ86" i="1"/>
  <c r="BR86" i="1" s="1"/>
  <c r="BQ93" i="1"/>
  <c r="BR93" i="1" s="1"/>
  <c r="BQ83" i="1"/>
  <c r="BR83" i="1" s="1"/>
  <c r="BQ92" i="1"/>
  <c r="BR92" i="1" s="1"/>
  <c r="BQ120" i="1"/>
  <c r="BR120" i="1" s="1"/>
  <c r="BQ32" i="1"/>
  <c r="BQ119" i="1"/>
  <c r="BR119" i="1" s="1"/>
  <c r="BQ45" i="1"/>
  <c r="BR45" i="1" s="1"/>
  <c r="BQ77" i="1"/>
  <c r="BR77" i="1" s="1"/>
  <c r="BQ59" i="1"/>
  <c r="BR59" i="1" s="1"/>
  <c r="BQ100" i="1"/>
  <c r="BR100" i="1" s="1"/>
  <c r="BQ108" i="1"/>
  <c r="BR108" i="1" s="1"/>
  <c r="BQ50" i="1"/>
  <c r="BR50" i="1" s="1"/>
  <c r="BQ68" i="1"/>
  <c r="BR68" i="1" s="1"/>
  <c r="BQ121" i="1"/>
  <c r="BR121" i="1" s="1"/>
  <c r="BQ79" i="1"/>
  <c r="BR79" i="1" s="1"/>
  <c r="BQ76" i="1"/>
  <c r="BR76" i="1" s="1"/>
  <c r="BQ73" i="1"/>
  <c r="BR73" i="1" s="1"/>
  <c r="BQ56" i="1"/>
  <c r="BR56" i="1" s="1"/>
  <c r="BQ52" i="1"/>
  <c r="BR52" i="1" s="1"/>
  <c r="BQ42" i="1"/>
  <c r="BR42" i="1" s="1"/>
  <c r="BQ97" i="1"/>
  <c r="BR97" i="1" s="1"/>
  <c r="BQ47" i="1"/>
  <c r="BR47" i="1" s="1"/>
  <c r="BQ113" i="1"/>
  <c r="BR113" i="1" s="1"/>
  <c r="BQ116" i="1"/>
  <c r="BR116" i="1" s="1"/>
  <c r="BQ65" i="1"/>
  <c r="BR65" i="1" s="1"/>
  <c r="BQ94" i="1"/>
  <c r="BR94" i="1" s="1"/>
  <c r="BQ53" i="1"/>
  <c r="BR53" i="1" s="1"/>
  <c r="BQ33" i="1"/>
  <c r="BQ61" i="1"/>
  <c r="BR61" i="1" s="1"/>
  <c r="BQ99" i="1"/>
  <c r="BR99" i="1" s="1"/>
  <c r="BQ85" i="1"/>
  <c r="BR85" i="1" s="1"/>
  <c r="BQ109" i="1"/>
  <c r="BR109" i="1" s="1"/>
  <c r="BQ88" i="1"/>
  <c r="BR88" i="1" s="1"/>
  <c r="BQ114" i="1"/>
  <c r="BR114" i="1" s="1"/>
  <c r="BO30" i="1"/>
  <c r="BP29" i="1"/>
  <c r="BQ29" i="1" s="1"/>
  <c r="BL29" i="1"/>
  <c r="R29" i="1" s="1"/>
  <c r="U29" i="1" s="1"/>
  <c r="BR32" i="1" l="1"/>
  <c r="BR33" i="1"/>
  <c r="BR31" i="1"/>
  <c r="BR30" i="1"/>
  <c r="BO29" i="1"/>
  <c r="BR29" i="1" s="1"/>
  <c r="O29" i="1" s="1"/>
  <c r="M30" i="1" l="1"/>
  <c r="K30" i="1"/>
  <c r="L30" i="1"/>
  <c r="N30" i="1"/>
  <c r="O30" i="1"/>
  <c r="M29" i="1"/>
  <c r="N29" i="1"/>
  <c r="K29" i="1"/>
  <c r="L29" i="1"/>
</calcChain>
</file>

<file path=xl/sharedStrings.xml><?xml version="1.0" encoding="utf-8"?>
<sst xmlns="http://schemas.openxmlformats.org/spreadsheetml/2006/main" count="309" uniqueCount="285">
  <si>
    <t>Sample Freight VUC calculator</t>
  </si>
  <si>
    <t>Please note: This spreadsheet 'ready reckoner' is designed to provide users the ability to test the effect of different parameters or variables on the VUC, and to compare</t>
  </si>
  <si>
    <t>the impacts of, say, changing vehicle types.</t>
  </si>
  <si>
    <t>It is not designed to be used to calculate a VUC rate as part of an application for the addition of a new or modified vehicle to the VUC price list.</t>
  </si>
  <si>
    <t>For making an application for a new or modified vehicle to be added to the price list the 'Vehicle rate calculator' spreadsheet, available</t>
  </si>
  <si>
    <t>from the Network Rail website, should be used.</t>
  </si>
  <si>
    <t xml:space="preserve">Instructions: </t>
  </si>
  <si>
    <t>Enter example values into columns B to I and the VUC rate for each component, and the total VUC, will automatically be calculated in columns K to U</t>
  </si>
  <si>
    <t>Columns K-O give the VUC for each year of the Control Period, accounting for the 'phasing' of the VUC from the CP4 to CP5 methods, accounting for the ORR's price capping if the difference in the two methods is too large</t>
  </si>
  <si>
    <t>Columns P-U give the breakdown of the VUC into each of its components at the CP6 rates. This will usually give values that are higher than those in columns K-O because it does not account of the phasing or capping</t>
  </si>
  <si>
    <t>(Because of the differences between the CP4 and CP5 methods it is not possible to break down rates in columns K-O into their individual components)</t>
  </si>
  <si>
    <t>Spreadsheet workings are given in columns AO-BR</t>
  </si>
  <si>
    <t>Values can be entered for up to 89 vehicles in rows 15 to 103</t>
  </si>
  <si>
    <r>
      <rPr>
        <b/>
        <sz val="10"/>
        <color theme="1"/>
        <rFont val="Arial"/>
        <family val="2"/>
      </rPr>
      <t>Curving class:</t>
    </r>
    <r>
      <rPr>
        <sz val="10"/>
        <color theme="1"/>
        <rFont val="Arial"/>
        <family val="2"/>
      </rPr>
      <t xml:space="preserve"> a list of the allowable parameters is given in column X</t>
    </r>
  </si>
  <si>
    <r>
      <rPr>
        <b/>
        <sz val="10"/>
        <color theme="1"/>
        <rFont val="Arial"/>
        <family val="2"/>
      </rPr>
      <t>Suspension type:</t>
    </r>
    <r>
      <rPr>
        <sz val="10"/>
        <color theme="1"/>
        <rFont val="Arial"/>
        <family val="2"/>
      </rPr>
      <t xml:space="preserve"> a list of allowable parameters is given in column AC</t>
    </r>
  </si>
  <si>
    <r>
      <rPr>
        <b/>
        <sz val="10"/>
        <color theme="1"/>
        <rFont val="Arial"/>
        <family val="2"/>
      </rPr>
      <t>Commodity:</t>
    </r>
    <r>
      <rPr>
        <sz val="10"/>
        <color theme="1"/>
        <rFont val="Arial"/>
        <family val="2"/>
      </rPr>
      <t xml:space="preserve"> a list of allowable parameters is given in column AF</t>
    </r>
  </si>
  <si>
    <t>Freight Vehicle Operators</t>
  </si>
  <si>
    <t>All calculations at 2017/18 prices</t>
  </si>
  <si>
    <t>Input data</t>
  </si>
  <si>
    <t>VUC prices £/kGTM</t>
  </si>
  <si>
    <r>
      <rPr>
        <b/>
        <sz val="10"/>
        <rFont val="Arial"/>
        <family val="2"/>
      </rPr>
      <t>Signalling (variable)</t>
    </r>
    <r>
      <rPr>
        <sz val="10"/>
        <rFont val="Arial"/>
        <family val="2"/>
      </rPr>
      <t xml:space="preserve"> cost uses same formula as track damage</t>
    </r>
  </si>
  <si>
    <t>but a different conversion factor for cost</t>
  </si>
  <si>
    <t>Compare capped CP5 rate with CP6 rate</t>
  </si>
  <si>
    <t>Capped difference Cp4-CP5 rates</t>
  </si>
  <si>
    <t>Capped CP5 rate at start of CP6</t>
  </si>
  <si>
    <t>Yearly phasing- Accounting for price capping</t>
  </si>
  <si>
    <t>Calculation breakdown at CP6 absolute rates, uncapped</t>
  </si>
  <si>
    <t>Data workings</t>
  </si>
  <si>
    <t>CP4 calculations</t>
  </si>
  <si>
    <t>CP5 calculations</t>
  </si>
  <si>
    <t>CP6 calculations</t>
  </si>
  <si>
    <t>Axles</t>
  </si>
  <si>
    <t>Weight</t>
  </si>
  <si>
    <t>Unsprung mass</t>
  </si>
  <si>
    <t>Curving class</t>
  </si>
  <si>
    <t>Suspension type</t>
  </si>
  <si>
    <t>Commodity</t>
  </si>
  <si>
    <t>Laden or Tare</t>
  </si>
  <si>
    <t>Locomotive?</t>
  </si>
  <si>
    <t>2019/20</t>
  </si>
  <si>
    <t>2020/21</t>
  </si>
  <si>
    <t>2021/22</t>
  </si>
  <si>
    <t>2022/23</t>
  </si>
  <si>
    <t>2023/24</t>
  </si>
  <si>
    <t>Track</t>
  </si>
  <si>
    <t>Civils</t>
  </si>
  <si>
    <t>Signals variable</t>
  </si>
  <si>
    <t>Signals fixed</t>
  </si>
  <si>
    <t>Surface damage</t>
  </si>
  <si>
    <t>TOTAL</t>
  </si>
  <si>
    <t>Ct</t>
  </si>
  <si>
    <t>Axleload</t>
  </si>
  <si>
    <t>Speed</t>
  </si>
  <si>
    <t>CP4 speed</t>
  </si>
  <si>
    <t>Curving class row</t>
  </si>
  <si>
    <t>Discount factor</t>
  </si>
  <si>
    <t>Surface</t>
  </si>
  <si>
    <t>TOTAL CP4</t>
  </si>
  <si>
    <t>Signals</t>
  </si>
  <si>
    <t>Signals (fixed)</t>
  </si>
  <si>
    <t>TOTAL CP5</t>
  </si>
  <si>
    <t>TOTAL CP6</t>
  </si>
  <si>
    <t>(tonne)</t>
  </si>
  <si>
    <t>(kg)</t>
  </si>
  <si>
    <t>(L/T)</t>
  </si>
  <si>
    <t>(Y/N)</t>
  </si>
  <si>
    <t>£/kGTM</t>
  </si>
  <si>
    <t>Options for 'curving class' parameter</t>
  </si>
  <si>
    <t>Damage' values</t>
  </si>
  <si>
    <t>Freight suspension band</t>
  </si>
  <si>
    <t>CP5 Ave.</t>
  </si>
  <si>
    <t>Factors to convert damage to cost</t>
  </si>
  <si>
    <t>t</t>
  </si>
  <si>
    <t>mph</t>
  </si>
  <si>
    <t>y25_loaded</t>
  </si>
  <si>
    <t>y25-1</t>
  </si>
  <si>
    <t>steel</t>
  </si>
  <si>
    <t>n</t>
  </si>
  <si>
    <t>Name</t>
  </si>
  <si>
    <t>Description</t>
  </si>
  <si>
    <t>CP5</t>
  </si>
  <si>
    <t>CP4</t>
  </si>
  <si>
    <t>Band</t>
  </si>
  <si>
    <t>Factor</t>
  </si>
  <si>
    <t>speed</t>
  </si>
  <si>
    <t>Laden</t>
  </si>
  <si>
    <t>Tare</t>
  </si>
  <si>
    <t>CP6</t>
  </si>
  <si>
    <t>loco3_50</t>
  </si>
  <si>
    <t>locomotive</t>
  </si>
  <si>
    <t>domestic intermodal</t>
  </si>
  <si>
    <t>l</t>
  </si>
  <si>
    <t>y</t>
  </si>
  <si>
    <t>Pacer_10</t>
  </si>
  <si>
    <t>2-axle Class 142/143/144</t>
  </si>
  <si>
    <t>2axle-1</t>
  </si>
  <si>
    <t>Biomass</t>
  </si>
  <si>
    <t>Track damage</t>
  </si>
  <si>
    <t>Coach_8</t>
  </si>
  <si>
    <t>PYS=8MNm/rad</t>
  </si>
  <si>
    <t>2axle-2</t>
  </si>
  <si>
    <t>Chemicals</t>
  </si>
  <si>
    <t>Structures damage</t>
  </si>
  <si>
    <t>Coach_12_30</t>
  </si>
  <si>
    <t>Weight =30t, PYS=12MNm/rad</t>
  </si>
  <si>
    <t>3piece</t>
  </si>
  <si>
    <t>Coal ESI</t>
  </si>
  <si>
    <t>Signals damage</t>
  </si>
  <si>
    <t>Coach_12_35</t>
  </si>
  <si>
    <t>Weight =35t, PYS=12MNm/rad</t>
  </si>
  <si>
    <t>Locomotive</t>
  </si>
  <si>
    <t>Coal other</t>
  </si>
  <si>
    <t>Coach_12_40</t>
  </si>
  <si>
    <t>Weight =40t, PYS=12MNm/rad</t>
  </si>
  <si>
    <t>NACO</t>
  </si>
  <si>
    <t>Construction Materials</t>
  </si>
  <si>
    <t>Coach_12_50</t>
  </si>
  <si>
    <t>Weight =50t, PYS=12MNm/rad</t>
  </si>
  <si>
    <t>Steering</t>
  </si>
  <si>
    <t>Domestic Automotive</t>
  </si>
  <si>
    <t>ORR efficiency factor</t>
  </si>
  <si>
    <t>Coach_12_60</t>
  </si>
  <si>
    <t>Weight =60t, PYS=12MNm/rad</t>
  </si>
  <si>
    <t>Y25-1</t>
  </si>
  <si>
    <t>Domestic Intermodal</t>
  </si>
  <si>
    <t>Efficiency</t>
  </si>
  <si>
    <t>Coach_15_30</t>
  </si>
  <si>
    <t>Y25-2</t>
  </si>
  <si>
    <t>Domestic Waste</t>
  </si>
  <si>
    <t>Indexation</t>
  </si>
  <si>
    <t>Coach_15_40</t>
  </si>
  <si>
    <t>Weight =40t, PYS=15MNm/rad</t>
  </si>
  <si>
    <t>Engineering haulage</t>
  </si>
  <si>
    <t>Average increase to 2018/19 rates (%)</t>
  </si>
  <si>
    <t>Coach_15_60</t>
  </si>
  <si>
    <t>Weight =60t, PYS=15MNm/rad</t>
  </si>
  <si>
    <t>Enterprise</t>
  </si>
  <si>
    <t>Coach_16_30</t>
  </si>
  <si>
    <t>Weight =30t, PYS=16MNm/rad</t>
  </si>
  <si>
    <t>European Automotive</t>
  </si>
  <si>
    <t>CP4 efficiency reduction (%)</t>
  </si>
  <si>
    <t>Coach_16_35</t>
  </si>
  <si>
    <t>Weight =35t, PYS=16MNm/rad</t>
  </si>
  <si>
    <t>European Conventional</t>
  </si>
  <si>
    <t>CP4 2009/10 increment</t>
  </si>
  <si>
    <t>Coach_16_40</t>
  </si>
  <si>
    <t>Weight =40t, PYS=16MNm/rad</t>
  </si>
  <si>
    <t>European Intermodal</t>
  </si>
  <si>
    <t>CP4 2010/11 increment</t>
  </si>
  <si>
    <t>Coach_16_50</t>
  </si>
  <si>
    <t>Weight =50t, PYS=16MNm/rad</t>
  </si>
  <si>
    <t>General Merchandise</t>
  </si>
  <si>
    <t>CP4 2011/12 increment</t>
  </si>
  <si>
    <t>Coach_17_30</t>
  </si>
  <si>
    <t>Weight =30t, PYS=17MNm/rad</t>
  </si>
  <si>
    <t>Industrial Minerals</t>
  </si>
  <si>
    <t>CP4 2012/13 increment</t>
  </si>
  <si>
    <t>Coach_17_40</t>
  </si>
  <si>
    <t>Weight =40t, PYS=17MNm/rad</t>
  </si>
  <si>
    <t>Iron Ore</t>
  </si>
  <si>
    <t>Total CP4 increment (incl. efficiency)</t>
  </si>
  <si>
    <t>Coach_23_30</t>
  </si>
  <si>
    <t>Weight =30t, PYS=23MNm/rad</t>
  </si>
  <si>
    <t>Mail and Premium Logistics</t>
  </si>
  <si>
    <t>ORR cap, % CP4-CP5 variance</t>
  </si>
  <si>
    <t>Coach_23_40</t>
  </si>
  <si>
    <t>Weight =40t, PYS=23MNm/rad</t>
  </si>
  <si>
    <t>Other</t>
  </si>
  <si>
    <t>CP5 indexation to 2017/18 prices</t>
  </si>
  <si>
    <t>Coach_23_50</t>
  </si>
  <si>
    <t>Weight =50t, PYS=23MNm/rad</t>
  </si>
  <si>
    <t>Petroleum</t>
  </si>
  <si>
    <t>Coach_24_30</t>
  </si>
  <si>
    <t>Weight =30t, PYS=24MNm/rad</t>
  </si>
  <si>
    <t>Royal Mail</t>
  </si>
  <si>
    <t>ORR phasing of freight charges (%)</t>
  </si>
  <si>
    <t>Coach_24_35</t>
  </si>
  <si>
    <t>Weight =35t, PYS=24MNm/rad</t>
  </si>
  <si>
    <t>Steel</t>
  </si>
  <si>
    <t>Coach_24_40</t>
  </si>
  <si>
    <t>Weight =40t, PYS=24MNm/rad</t>
  </si>
  <si>
    <t>Coach_24_50</t>
  </si>
  <si>
    <t>Weight =50t, PYS=24MNm/rad</t>
  </si>
  <si>
    <t>Coach_24_60</t>
  </si>
  <si>
    <t>Weight =60t, PYS=24MNm/rad</t>
  </si>
  <si>
    <t>Coach_26_50</t>
  </si>
  <si>
    <t>Weight =50t, PYS=26MNm/rad</t>
  </si>
  <si>
    <t>Coach_35_50</t>
  </si>
  <si>
    <t>Weight =50t, PYS=35MNm/rad</t>
  </si>
  <si>
    <t>Coach_48_40</t>
  </si>
  <si>
    <t>Weight =40t, PYS=48MNm/rad</t>
  </si>
  <si>
    <t>Coach_48_50</t>
  </si>
  <si>
    <t>Weight =50t, PYS=48MNm/rad</t>
  </si>
  <si>
    <t>Coach_48_60</t>
  </si>
  <si>
    <t>Weight =60t, PYS=48MNm/rad</t>
  </si>
  <si>
    <t>Coach_50_40</t>
  </si>
  <si>
    <t>Weight =40t, PYS=50MNm/rad</t>
  </si>
  <si>
    <t>Coach_50_50</t>
  </si>
  <si>
    <t>Weight =50t, PYS=50MNm/rad</t>
  </si>
  <si>
    <t>Coach_50_60</t>
  </si>
  <si>
    <t>Weight =60t, PYS=50MNm/rad</t>
  </si>
  <si>
    <t>Coach_60_50</t>
  </si>
  <si>
    <t>Weight =50t, PYS=60MNm/rad</t>
  </si>
  <si>
    <t>Coach_64_30</t>
  </si>
  <si>
    <t>Weight =30t, PYS=64MNm/rad</t>
  </si>
  <si>
    <t>Coach_64_35</t>
  </si>
  <si>
    <t>Weight =35t, PYS=64MNm/rad</t>
  </si>
  <si>
    <t>Coach_64_40</t>
  </si>
  <si>
    <t>Weight =40t, PYS=64MNm/rad</t>
  </si>
  <si>
    <t>Coach_64_50</t>
  </si>
  <si>
    <t>Weight =50t, PYS=64MNm/rad</t>
  </si>
  <si>
    <t>Coach_64_60</t>
  </si>
  <si>
    <t>Weight =60t, PYS=64MNm/rad</t>
  </si>
  <si>
    <t>Coach_80_30</t>
  </si>
  <si>
    <t>Weight =30t, PYS=80MNm/rad</t>
  </si>
  <si>
    <t>Coach_80_40</t>
  </si>
  <si>
    <t>Weight =40t, PYS=80MNm/rad</t>
  </si>
  <si>
    <t>Coach_80_50</t>
  </si>
  <si>
    <t>Weight =50t, PYS=80MNm/rad</t>
  </si>
  <si>
    <t>Coach_100_40</t>
  </si>
  <si>
    <t>Weight =40t, PYS=100MNm/rad</t>
  </si>
  <si>
    <t>Coach_128_30</t>
  </si>
  <si>
    <t>Weight =30t, PYS=128MNm/rad</t>
  </si>
  <si>
    <t>Coach_128_35</t>
  </si>
  <si>
    <t>Weight =35t, PYS=128MNm/rad</t>
  </si>
  <si>
    <t>Coach_128_40</t>
  </si>
  <si>
    <t>Weight =40t, PYS=128MNm/rad</t>
  </si>
  <si>
    <t>Coach_128_50</t>
  </si>
  <si>
    <t>Weight =50t, PYS=128MNm/rad</t>
  </si>
  <si>
    <t>Tilting_50_50</t>
  </si>
  <si>
    <t>Tilting vehicle, PYS=50, Wght=50</t>
  </si>
  <si>
    <t>Coach_HB_40</t>
  </si>
  <si>
    <t>Weight =40t, HALL bush</t>
  </si>
  <si>
    <t>Coach_HB_50</t>
  </si>
  <si>
    <t>Weight =50t, HALL bush</t>
  </si>
  <si>
    <t>Coach_HB_60</t>
  </si>
  <si>
    <t>Weight =60t, HALL bush</t>
  </si>
  <si>
    <t>Coach_HB_Cl221</t>
  </si>
  <si>
    <t>Class 221, HALL bush</t>
  </si>
  <si>
    <t>Cl_390/HB/T</t>
  </si>
  <si>
    <t>Class 390, HALL bush, trailer</t>
  </si>
  <si>
    <t>Cl_390/HB/M</t>
  </si>
  <si>
    <t>Class 390, HALL bush, motor</t>
  </si>
  <si>
    <t>185HB/M</t>
  </si>
  <si>
    <t>Class 185, HALL bush</t>
  </si>
  <si>
    <t>Cl_345/M_FLU</t>
  </si>
  <si>
    <t>Class 345, Motor, Full-length</t>
  </si>
  <si>
    <t>Cl_345/M_RLU</t>
  </si>
  <si>
    <t>Class 345, Motor, Reduced-length</t>
  </si>
  <si>
    <t>Cl_345/T</t>
  </si>
  <si>
    <t>Class 345, Trailer</t>
  </si>
  <si>
    <t>Cl_385/M</t>
  </si>
  <si>
    <t>Class 385, Motor</t>
  </si>
  <si>
    <t>Cl_385/T</t>
  </si>
  <si>
    <t>Class 385, Trailer</t>
  </si>
  <si>
    <t>Cl_707/M</t>
  </si>
  <si>
    <t>Class 707, Motor</t>
  </si>
  <si>
    <t>Cl_707/T</t>
  </si>
  <si>
    <t>Class 707, Trailer</t>
  </si>
  <si>
    <t>Cl_717/M</t>
  </si>
  <si>
    <t>Class 717, Motor</t>
  </si>
  <si>
    <t>Cl_717/T</t>
  </si>
  <si>
    <t>Class 717, Trailer</t>
  </si>
  <si>
    <t>PPM_2axle</t>
  </si>
  <si>
    <t>Class 139</t>
  </si>
  <si>
    <t>LOCOMOTIVES</t>
  </si>
  <si>
    <t>Loco2_50</t>
  </si>
  <si>
    <t>Loco3_50</t>
  </si>
  <si>
    <t>Class_60</t>
  </si>
  <si>
    <t>Class_66</t>
  </si>
  <si>
    <t>Class_68</t>
  </si>
  <si>
    <t>Class_70</t>
  </si>
  <si>
    <t>Cl_88/0</t>
  </si>
  <si>
    <t>Shunter</t>
  </si>
  <si>
    <t>FREIGHT BOGIES</t>
  </si>
  <si>
    <t>Y25_loaded</t>
  </si>
  <si>
    <t>Y25_empty</t>
  </si>
  <si>
    <t>NACO_loaded</t>
  </si>
  <si>
    <t>NACO_empty</t>
  </si>
  <si>
    <t>3piece_empty</t>
  </si>
  <si>
    <t>3piece_loaded</t>
  </si>
  <si>
    <t>2axle_empty</t>
  </si>
  <si>
    <t>2axle_loaded</t>
  </si>
  <si>
    <t>LN25_empty</t>
  </si>
  <si>
    <t>LN25_loaded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</si>
</sst>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
    <numFmt numFmtId="165" formatCode="0.0000"/>
    <numFmt numFmtId="166" formatCode="0.000"/>
    <numFmt numFmtId="167" formatCode="0.00000000"/>
    <numFmt numFmtId="168" formatCode="0.0"/>
    <numFmt numFmtId="169" formatCode="0.000000"/>
  </numFmts>
  <fonts count="11">
    <font>
      <sz val="10"/>
      <color theme="1"/>
      <name val="Arial"/>
      <family val="2"/>
    </font>
    <font>
      <b/>
      <sz val="10"/>
      <color theme="0"/>
      <name val="Arial"/>
      <family val="2"/>
    </font>
    <font>
      <b/>
      <sz val="10"/>
      <color theme="1"/>
      <name val="Arial"/>
      <family val="2"/>
    </font>
    <font>
      <sz val="10"/>
      <color theme="0"/>
      <name val="Arial"/>
      <family val="2"/>
    </font>
    <font>
      <b/>
      <u/>
      <sz val="10"/>
      <color theme="1"/>
      <name val="Arial"/>
      <family val="2"/>
    </font>
    <font>
      <sz val="10"/>
      <color theme="0" tint="-0.14999847407452621"/>
      <name val="Arial"/>
      <family val="2"/>
    </font>
    <font>
      <sz val="10"/>
      <color theme="0" tint="-0.249977111117893"/>
      <name val="Arial"/>
      <family val="2"/>
    </font>
    <font>
      <b/>
      <sz val="10"/>
      <color theme="0" tint="-0.249977111117893"/>
      <name val="Arial"/>
      <family val="2"/>
    </font>
    <font>
      <sz val="10"/>
      <name val="Arial"/>
      <family val="2"/>
    </font>
    <font>
      <b/>
      <sz val="10"/>
      <name val="Arial"/>
      <family val="2"/>
    </font>
    <font>
      <sz val="10"/>
      <color rgb="FFFF0000"/>
      <name val="Arial"/>
      <family val="2"/>
    </font>
  </fonts>
  <fills count="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theme="0" tint="-0.499984740745262"/>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1">
    <xf numFmtId="0" fontId="0" fillId="0" borderId="0"/>
  </cellStyleXfs>
  <cellXfs count="149">
    <xf numFmtId="0" fontId="0" fillId="0" borderId="0" xfId="0"/>
    <xf numFmtId="0" fontId="0" fillId="0" borderId="0" xfId="0" applyAlignment="1">
      <alignment horizontal="center"/>
    </xf>
    <xf numFmtId="0" fontId="2" fillId="0" borderId="0" xfId="0" applyFont="1" applyAlignment="1">
      <alignment horizontal="center" vertical="center" wrapText="1"/>
    </xf>
    <xf numFmtId="0" fontId="0" fillId="0" borderId="0" xfId="0" applyAlignment="1">
      <alignment wrapText="1"/>
    </xf>
    <xf numFmtId="0" fontId="2" fillId="0" borderId="0" xfId="0" applyFont="1" applyAlignment="1">
      <alignment horizontal="center"/>
    </xf>
    <xf numFmtId="2" fontId="4" fillId="0" borderId="5" xfId="0" applyNumberFormat="1" applyFont="1" applyBorder="1"/>
    <xf numFmtId="0" fontId="0" fillId="0" borderId="6" xfId="0" applyBorder="1"/>
    <xf numFmtId="2" fontId="0" fillId="0" borderId="7" xfId="0" applyNumberFormat="1" applyBorder="1"/>
    <xf numFmtId="0" fontId="0" fillId="0" borderId="8" xfId="0" applyBorder="1"/>
    <xf numFmtId="2" fontId="0" fillId="0" borderId="9" xfId="0" applyNumberFormat="1" applyBorder="1"/>
    <xf numFmtId="0" fontId="0" fillId="0" borderId="10" xfId="0" applyBorder="1"/>
    <xf numFmtId="2" fontId="0" fillId="0" borderId="0" xfId="0" applyNumberFormat="1"/>
    <xf numFmtId="0" fontId="0" fillId="5" borderId="5" xfId="0" applyFill="1" applyBorder="1"/>
    <xf numFmtId="0" fontId="2" fillId="5" borderId="11" xfId="0" applyFont="1" applyFill="1" applyBorder="1"/>
    <xf numFmtId="0" fontId="0" fillId="5" borderId="11" xfId="0" applyFill="1" applyBorder="1"/>
    <xf numFmtId="0" fontId="0" fillId="5" borderId="6" xfId="0" applyFill="1" applyBorder="1"/>
    <xf numFmtId="0" fontId="0" fillId="5" borderId="7" xfId="0" applyFill="1" applyBorder="1"/>
    <xf numFmtId="0" fontId="0" fillId="5" borderId="0" xfId="0" applyFill="1" applyAlignment="1">
      <alignment horizontal="right"/>
    </xf>
    <xf numFmtId="0" fontId="0" fillId="5" borderId="0" xfId="0" applyFill="1"/>
    <xf numFmtId="0" fontId="0" fillId="5" borderId="8" xfId="0" applyFill="1" applyBorder="1"/>
    <xf numFmtId="0" fontId="1" fillId="2" borderId="0" xfId="0" applyFont="1" applyFill="1"/>
    <xf numFmtId="0" fontId="3" fillId="2" borderId="0" xfId="0" applyFont="1" applyFill="1"/>
    <xf numFmtId="0" fontId="2" fillId="0" borderId="0" xfId="0" applyFont="1"/>
    <xf numFmtId="0" fontId="2" fillId="3" borderId="0" xfId="0" applyFont="1" applyFill="1"/>
    <xf numFmtId="0" fontId="0" fillId="3" borderId="0" xfId="0" applyFill="1"/>
    <xf numFmtId="0" fontId="2" fillId="4" borderId="4" xfId="0" applyFont="1" applyFill="1" applyBorder="1" applyAlignment="1">
      <alignment horizontal="center"/>
    </xf>
    <xf numFmtId="2" fontId="2" fillId="3" borderId="5" xfId="0" applyNumberFormat="1" applyFont="1" applyFill="1" applyBorder="1"/>
    <xf numFmtId="0" fontId="2" fillId="3" borderId="6" xfId="0" applyFont="1" applyFill="1" applyBorder="1" applyAlignment="1">
      <alignment horizontal="center"/>
    </xf>
    <xf numFmtId="0" fontId="2" fillId="4" borderId="5" xfId="0" applyFont="1" applyFill="1" applyBorder="1" applyAlignment="1">
      <alignment horizontal="center" wrapText="1"/>
    </xf>
    <xf numFmtId="0" fontId="2" fillId="4" borderId="11" xfId="0" applyFont="1" applyFill="1" applyBorder="1" applyAlignment="1">
      <alignment horizontal="center" wrapText="1"/>
    </xf>
    <xf numFmtId="0" fontId="2"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 xfId="0" applyBorder="1" applyProtection="1">
      <protection locked="0"/>
    </xf>
    <xf numFmtId="0" fontId="2" fillId="4" borderId="6" xfId="0" applyFont="1" applyFill="1" applyBorder="1" applyAlignment="1">
      <alignment horizontal="center" wrapText="1"/>
    </xf>
    <xf numFmtId="0" fontId="2" fillId="4" borderId="5"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xf>
    <xf numFmtId="0" fontId="5" fillId="0" borderId="0" xfId="0" applyFont="1"/>
    <xf numFmtId="0" fontId="9" fillId="3" borderId="5" xfId="0" applyFont="1" applyFill="1" applyBorder="1" applyAlignment="1">
      <alignment horizontal="left"/>
    </xf>
    <xf numFmtId="0" fontId="7" fillId="3" borderId="11" xfId="0" applyFont="1" applyFill="1" applyBorder="1" applyAlignment="1">
      <alignment horizontal="center"/>
    </xf>
    <xf numFmtId="0" fontId="7" fillId="3" borderId="6" xfId="0" applyFont="1" applyFill="1" applyBorder="1" applyAlignment="1">
      <alignment horizontal="center"/>
    </xf>
    <xf numFmtId="0" fontId="7" fillId="3" borderId="5" xfId="0" applyFont="1" applyFill="1" applyBorder="1" applyAlignment="1">
      <alignment horizontal="center"/>
    </xf>
    <xf numFmtId="0" fontId="9" fillId="3" borderId="6" xfId="0" applyFont="1" applyFill="1" applyBorder="1" applyAlignment="1">
      <alignment horizontal="center"/>
    </xf>
    <xf numFmtId="0" fontId="2" fillId="0" borderId="11" xfId="0" applyFont="1" applyBorder="1" applyAlignment="1">
      <alignment horizontal="center"/>
    </xf>
    <xf numFmtId="0" fontId="0" fillId="0" borderId="6" xfId="0" applyBorder="1" applyAlignment="1">
      <alignment horizontal="center"/>
    </xf>
    <xf numFmtId="0" fontId="0" fillId="0" borderId="7" xfId="0" applyBorder="1"/>
    <xf numFmtId="0" fontId="0" fillId="0" borderId="4" xfId="0" applyBorder="1"/>
    <xf numFmtId="0" fontId="2" fillId="0" borderId="8" xfId="0" applyFont="1" applyBorder="1" applyAlignment="1">
      <alignment horizontal="center"/>
    </xf>
    <xf numFmtId="2" fontId="0" fillId="0" borderId="11" xfId="0" applyNumberFormat="1" applyBorder="1"/>
    <xf numFmtId="0" fontId="8" fillId="0" borderId="0" xfId="0" applyFont="1"/>
    <xf numFmtId="165" fontId="0" fillId="0" borderId="1" xfId="0" applyNumberFormat="1" applyBorder="1"/>
    <xf numFmtId="0" fontId="0" fillId="0" borderId="12" xfId="0" applyBorder="1" applyProtection="1">
      <protection locked="0"/>
    </xf>
    <xf numFmtId="0" fontId="0" fillId="0" borderId="12" xfId="0" applyBorder="1" applyAlignment="1" applyProtection="1">
      <alignment horizontal="center"/>
      <protection locked="0"/>
    </xf>
    <xf numFmtId="0" fontId="0" fillId="0" borderId="1" xfId="0" applyBorder="1" applyAlignment="1" applyProtection="1">
      <alignment horizontal="center"/>
      <protection locked="0"/>
    </xf>
    <xf numFmtId="0" fontId="7" fillId="0" borderId="7" xfId="0" quotePrefix="1" applyFont="1" applyBorder="1" applyAlignment="1">
      <alignment horizontal="left"/>
    </xf>
    <xf numFmtId="0" fontId="7" fillId="0" borderId="16" xfId="0" applyFont="1" applyBorder="1" applyAlignment="1">
      <alignment horizontal="center" vertical="center" wrapText="1"/>
    </xf>
    <xf numFmtId="0" fontId="7" fillId="0" borderId="17" xfId="0" applyFont="1" applyBorder="1" applyAlignment="1">
      <alignment horizontal="center"/>
    </xf>
    <xf numFmtId="0" fontId="0" fillId="4" borderId="21" xfId="0" applyFill="1" applyBorder="1" applyAlignment="1">
      <alignment wrapText="1"/>
    </xf>
    <xf numFmtId="0" fontId="2" fillId="4" borderId="12" xfId="0" applyFont="1" applyFill="1" applyBorder="1" applyAlignment="1">
      <alignment horizontal="center"/>
    </xf>
    <xf numFmtId="0" fontId="2" fillId="3" borderId="2" xfId="0" applyFont="1" applyFill="1" applyBorder="1" applyAlignment="1">
      <alignment horizontal="left"/>
    </xf>
    <xf numFmtId="0" fontId="0" fillId="3" borderId="18" xfId="0" applyFill="1" applyBorder="1" applyAlignment="1">
      <alignment horizontal="center"/>
    </xf>
    <xf numFmtId="0" fontId="0" fillId="3" borderId="3" xfId="0" applyFill="1" applyBorder="1" applyAlignment="1">
      <alignment horizontal="center"/>
    </xf>
    <xf numFmtId="2" fontId="0" fillId="0" borderId="5" xfId="0" applyNumberFormat="1" applyBorder="1"/>
    <xf numFmtId="2" fontId="0" fillId="0" borderId="4" xfId="0" applyNumberFormat="1" applyBorder="1"/>
    <xf numFmtId="0" fontId="0" fillId="0" borderId="7" xfId="0" applyBorder="1" applyAlignment="1">
      <alignment horizontal="right"/>
    </xf>
    <xf numFmtId="168" fontId="0" fillId="0" borderId="0" xfId="0" applyNumberFormat="1"/>
    <xf numFmtId="0" fontId="0" fillId="0" borderId="9" xfId="0" applyBorder="1" applyAlignment="1">
      <alignment horizontal="right"/>
    </xf>
    <xf numFmtId="168" fontId="0" fillId="0" borderId="4" xfId="0" applyNumberFormat="1" applyBorder="1"/>
    <xf numFmtId="165" fontId="2" fillId="0" borderId="1" xfId="0" applyNumberFormat="1" applyFont="1" applyBorder="1"/>
    <xf numFmtId="2" fontId="0" fillId="0" borderId="2" xfId="0" applyNumberFormat="1" applyBorder="1"/>
    <xf numFmtId="2" fontId="0" fillId="0" borderId="18" xfId="0" applyNumberFormat="1" applyBorder="1"/>
    <xf numFmtId="0" fontId="0" fillId="0" borderId="3" xfId="0" applyBorder="1"/>
    <xf numFmtId="0" fontId="2" fillId="0" borderId="0" xfId="0" applyFont="1" applyAlignment="1">
      <alignment horizontal="right"/>
    </xf>
    <xf numFmtId="0" fontId="8" fillId="0" borderId="5" xfId="0" applyFont="1" applyBorder="1"/>
    <xf numFmtId="0" fontId="8" fillId="0" borderId="11" xfId="0" applyFont="1" applyBorder="1"/>
    <xf numFmtId="0" fontId="5" fillId="0" borderId="11" xfId="0" applyFont="1" applyBorder="1"/>
    <xf numFmtId="0" fontId="5" fillId="0" borderId="6" xfId="0" applyFont="1" applyBorder="1"/>
    <xf numFmtId="0" fontId="8" fillId="0" borderId="9" xfId="0" applyFont="1" applyBorder="1"/>
    <xf numFmtId="0" fontId="8" fillId="0" borderId="4" xfId="0" applyFont="1" applyBorder="1"/>
    <xf numFmtId="0" fontId="5" fillId="0" borderId="4" xfId="0" applyFont="1" applyBorder="1"/>
    <xf numFmtId="0" fontId="5" fillId="0" borderId="10" xfId="0" applyFont="1" applyBorder="1"/>
    <xf numFmtId="0" fontId="6" fillId="0" borderId="0" xfId="0" applyFont="1" applyAlignment="1">
      <alignment horizontal="center" wrapText="1"/>
    </xf>
    <xf numFmtId="0" fontId="6" fillId="0" borderId="0" xfId="0" applyFont="1" applyAlignment="1">
      <alignment wrapText="1"/>
    </xf>
    <xf numFmtId="0" fontId="0" fillId="0" borderId="0" xfId="0" applyAlignment="1">
      <alignment horizontal="center" wrapText="1"/>
    </xf>
    <xf numFmtId="0" fontId="8" fillId="0" borderId="0" xfId="0" applyFont="1" applyAlignment="1">
      <alignment horizontal="center"/>
    </xf>
    <xf numFmtId="0" fontId="0" fillId="0" borderId="1" xfId="0" applyBorder="1"/>
    <xf numFmtId="0" fontId="2" fillId="3" borderId="9" xfId="0" applyFont="1" applyFill="1" applyBorder="1"/>
    <xf numFmtId="2" fontId="2" fillId="3" borderId="10" xfId="0" applyNumberFormat="1" applyFont="1" applyFill="1" applyBorder="1"/>
    <xf numFmtId="2" fontId="7" fillId="0" borderId="7" xfId="0" applyNumberFormat="1" applyFont="1" applyBorder="1"/>
    <xf numFmtId="2" fontId="7" fillId="0" borderId="14" xfId="0" applyNumberFormat="1" applyFont="1" applyBorder="1"/>
    <xf numFmtId="2" fontId="7" fillId="0" borderId="0" xfId="0" applyNumberFormat="1" applyFont="1"/>
    <xf numFmtId="2" fontId="9" fillId="3" borderId="9" xfId="0" applyNumberFormat="1" applyFont="1" applyFill="1" applyBorder="1"/>
    <xf numFmtId="2" fontId="9" fillId="3" borderId="4" xfId="0" applyNumberFormat="1" applyFont="1" applyFill="1" applyBorder="1"/>
    <xf numFmtId="2" fontId="9" fillId="3" borderId="10" xfId="0" applyNumberFormat="1" applyFont="1" applyFill="1" applyBorder="1"/>
    <xf numFmtId="2" fontId="9" fillId="0" borderId="0" xfId="0" applyNumberFormat="1" applyFont="1"/>
    <xf numFmtId="2" fontId="9" fillId="3" borderId="10" xfId="0" applyNumberFormat="1" applyFont="1" applyFill="1" applyBorder="1" applyAlignment="1">
      <alignment horizontal="center"/>
    </xf>
    <xf numFmtId="2" fontId="9" fillId="3" borderId="9" xfId="0" applyNumberFormat="1" applyFont="1" applyFill="1" applyBorder="1" applyAlignment="1">
      <alignment horizontal="center"/>
    </xf>
    <xf numFmtId="165" fontId="0" fillId="0" borderId="0" xfId="0" applyNumberFormat="1"/>
    <xf numFmtId="169" fontId="0" fillId="0" borderId="0" xfId="0" applyNumberFormat="1"/>
    <xf numFmtId="167" fontId="10" fillId="0" borderId="0" xfId="0" applyNumberFormat="1" applyFont="1"/>
    <xf numFmtId="164" fontId="0" fillId="0" borderId="0" xfId="0" applyNumberFormat="1"/>
    <xf numFmtId="167" fontId="0" fillId="0" borderId="0" xfId="0" applyNumberFormat="1"/>
    <xf numFmtId="2" fontId="0" fillId="0" borderId="3" xfId="0" applyNumberFormat="1" applyBorder="1"/>
    <xf numFmtId="164" fontId="6" fillId="0" borderId="0" xfId="0" applyNumberFormat="1" applyFont="1"/>
    <xf numFmtId="164" fontId="6" fillId="0" borderId="14" xfId="0" applyNumberFormat="1" applyFont="1" applyBorder="1"/>
    <xf numFmtId="164" fontId="6" fillId="0" borderId="8" xfId="0" applyNumberFormat="1" applyFont="1" applyBorder="1"/>
    <xf numFmtId="0" fontId="8" fillId="0" borderId="7" xfId="0" applyFont="1" applyBorder="1" applyAlignment="1">
      <alignment horizontal="center"/>
    </xf>
    <xf numFmtId="164" fontId="8" fillId="0" borderId="0" xfId="0" applyNumberFormat="1" applyFont="1"/>
    <xf numFmtId="166" fontId="8" fillId="0" borderId="8" xfId="0" applyNumberFormat="1" applyFont="1" applyBorder="1" applyAlignment="1">
      <alignment horizontal="center"/>
    </xf>
    <xf numFmtId="166" fontId="6" fillId="0" borderId="0" xfId="0" applyNumberFormat="1" applyFont="1"/>
    <xf numFmtId="164" fontId="8" fillId="0" borderId="5" xfId="0" applyNumberFormat="1" applyFont="1" applyBorder="1"/>
    <xf numFmtId="1" fontId="8" fillId="0" borderId="6" xfId="0" applyNumberFormat="1" applyFont="1" applyBorder="1" applyAlignment="1">
      <alignment horizontal="center"/>
    </xf>
    <xf numFmtId="1" fontId="8" fillId="0" borderId="5" xfId="0" applyNumberFormat="1" applyFont="1" applyBorder="1" applyAlignment="1">
      <alignment horizontal="center"/>
    </xf>
    <xf numFmtId="164" fontId="6" fillId="0" borderId="13" xfId="0" applyNumberFormat="1" applyFont="1" applyBorder="1"/>
    <xf numFmtId="164" fontId="6" fillId="0" borderId="15" xfId="0" applyNumberFormat="1" applyFont="1" applyBorder="1"/>
    <xf numFmtId="164" fontId="8" fillId="0" borderId="7" xfId="0" applyNumberFormat="1" applyFont="1" applyBorder="1"/>
    <xf numFmtId="1" fontId="8" fillId="0" borderId="8" xfId="0" applyNumberFormat="1" applyFont="1" applyBorder="1" applyAlignment="1">
      <alignment horizontal="center"/>
    </xf>
    <xf numFmtId="1" fontId="8" fillId="0" borderId="7" xfId="0" applyNumberFormat="1" applyFont="1" applyBorder="1" applyAlignment="1">
      <alignment horizontal="center"/>
    </xf>
    <xf numFmtId="2" fontId="0" fillId="0" borderId="8" xfId="0" applyNumberFormat="1" applyBorder="1"/>
    <xf numFmtId="166" fontId="8" fillId="0" borderId="7" xfId="0" applyNumberFormat="1" applyFont="1" applyBorder="1"/>
    <xf numFmtId="2" fontId="0" fillId="0" borderId="10" xfId="0" applyNumberFormat="1" applyBorder="1"/>
    <xf numFmtId="0" fontId="8" fillId="0" borderId="8" xfId="0" applyFont="1" applyBorder="1"/>
    <xf numFmtId="0" fontId="8" fillId="0" borderId="9" xfId="0" applyFont="1" applyBorder="1" applyAlignment="1">
      <alignment horizontal="center"/>
    </xf>
    <xf numFmtId="164" fontId="8" fillId="0" borderId="4" xfId="0" applyNumberFormat="1" applyFont="1" applyBorder="1"/>
    <xf numFmtId="166" fontId="8" fillId="0" borderId="10" xfId="0" applyNumberFormat="1" applyFont="1" applyBorder="1" applyAlignment="1">
      <alignment horizontal="center"/>
    </xf>
    <xf numFmtId="0" fontId="0" fillId="0" borderId="9" xfId="0" applyBorder="1"/>
    <xf numFmtId="164" fontId="6" fillId="0" borderId="7" xfId="0" applyNumberFormat="1" applyFont="1" applyBorder="1"/>
    <xf numFmtId="166" fontId="8" fillId="0" borderId="9" xfId="0" applyNumberFormat="1" applyFont="1" applyBorder="1"/>
    <xf numFmtId="1" fontId="8" fillId="0" borderId="10" xfId="0" applyNumberFormat="1" applyFont="1" applyBorder="1" applyAlignment="1">
      <alignment horizontal="center"/>
    </xf>
    <xf numFmtId="1" fontId="8" fillId="0" borderId="9" xfId="0" applyNumberFormat="1" applyFont="1" applyBorder="1" applyAlignment="1">
      <alignment horizontal="center"/>
    </xf>
    <xf numFmtId="1" fontId="8" fillId="0" borderId="0" xfId="0" applyNumberFormat="1" applyFont="1"/>
    <xf numFmtId="0" fontId="0" fillId="0" borderId="2" xfId="0" applyBorder="1"/>
    <xf numFmtId="0" fontId="0" fillId="0" borderId="5" xfId="0" applyBorder="1"/>
    <xf numFmtId="2" fontId="0" fillId="0" borderId="6" xfId="0" applyNumberFormat="1" applyBorder="1"/>
    <xf numFmtId="164" fontId="6" fillId="0" borderId="20" xfId="0" applyNumberFormat="1" applyFont="1" applyBorder="1"/>
    <xf numFmtId="164" fontId="6" fillId="0" borderId="19" xfId="0" applyNumberFormat="1" applyFont="1" applyBorder="1"/>
    <xf numFmtId="2" fontId="2" fillId="0" borderId="0" xfId="0" applyNumberFormat="1" applyFont="1"/>
    <xf numFmtId="0" fontId="2" fillId="5" borderId="0" xfId="0" applyFont="1" applyFill="1"/>
    <xf numFmtId="0" fontId="0" fillId="6" borderId="0" xfId="0" applyFill="1"/>
    <xf numFmtId="0" fontId="2" fillId="6" borderId="0" xfId="0" applyFont="1" applyFill="1"/>
    <xf numFmtId="0" fontId="6" fillId="0" borderId="0" xfId="0" applyFont="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596265</xdr:colOff>
      <xdr:row>12</xdr:row>
      <xdr:rowOff>72391</xdr:rowOff>
    </xdr:from>
    <xdr:to>
      <xdr:col>31</xdr:col>
      <xdr:colOff>1234440</xdr:colOff>
      <xdr:row>21</xdr:row>
      <xdr:rowOff>1</xdr:rowOff>
    </xdr:to>
    <xdr:sp macro="" textlink="">
      <xdr:nvSpPr>
        <xdr:cNvPr id="2" name="Text Box 1">
          <a:extLst>
            <a:ext uri="{FF2B5EF4-FFF2-40B4-BE49-F238E27FC236}">
              <a16:creationId xmlns:a16="http://schemas.microsoft.com/office/drawing/2014/main" id="{A8FD4933-152E-4DC6-85D5-ABE1AD1DE905}"/>
            </a:ext>
          </a:extLst>
        </xdr:cNvPr>
        <xdr:cNvSpPr txBox="1">
          <a:spLocks noChangeArrowheads="1"/>
        </xdr:cNvSpPr>
      </xdr:nvSpPr>
      <xdr:spPr bwMode="auto">
        <a:xfrm>
          <a:off x="19484340" y="929641"/>
          <a:ext cx="4457700" cy="147066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Track damage formula:</a:t>
          </a:r>
        </a:p>
        <a:p>
          <a:pPr algn="l" rtl="0">
            <a:defRPr sz="1000"/>
          </a:pPr>
          <a:r>
            <a:rPr lang="en-GB" sz="1000" b="0" i="0" u="none" strike="noStrike" baseline="0">
              <a:solidFill>
                <a:srgbClr val="000000"/>
              </a:solidFill>
              <a:latin typeface="Arial"/>
              <a:cs typeface="Arial"/>
            </a:rPr>
            <a:t>Ct * ( 0.473e^(0.133A) + 0.015 SU - 0.009 S - 0.284 U - 0.442) * GTM * axles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Ct = 0.89 for loco-hauled passenger stock and multiple units, 1 for all others</a:t>
          </a:r>
        </a:p>
        <a:p>
          <a:pPr algn="l" rtl="0">
            <a:defRPr sz="1000"/>
          </a:pPr>
          <a:r>
            <a:rPr lang="en-GB" sz="1000" b="0" i="0" u="none" strike="noStrike" baseline="0">
              <a:solidFill>
                <a:srgbClr val="000000"/>
              </a:solidFill>
              <a:latin typeface="Arial"/>
              <a:cs typeface="Arial"/>
            </a:rPr>
            <a:t>A = axleload (tonnes)</a:t>
          </a:r>
        </a:p>
        <a:p>
          <a:pPr algn="l" rtl="0">
            <a:defRPr sz="1000"/>
          </a:pPr>
          <a:r>
            <a:rPr lang="en-GB" sz="1000" b="0" i="0" u="none" strike="noStrike" baseline="0">
              <a:solidFill>
                <a:srgbClr val="000000"/>
              </a:solidFill>
              <a:latin typeface="Arial"/>
              <a:cs typeface="Arial"/>
            </a:rPr>
            <a:t>S= operating speed (miles/hour)</a:t>
          </a:r>
        </a:p>
        <a:p>
          <a:pPr algn="l" rtl="0">
            <a:defRPr sz="1000"/>
          </a:pPr>
          <a:r>
            <a:rPr lang="en-GB" sz="1000" b="0" i="0" u="none" strike="noStrike" baseline="0">
              <a:solidFill>
                <a:srgbClr val="000000"/>
              </a:solidFill>
              <a:latin typeface="Arial"/>
              <a:cs typeface="Arial"/>
            </a:rPr>
            <a:t>U = unsprung mass (tonne/axle)</a:t>
          </a:r>
        </a:p>
        <a:p>
          <a:pPr algn="l" rtl="0">
            <a:defRPr sz="1000"/>
          </a:pPr>
          <a:r>
            <a:rPr lang="en-GB" sz="1000" b="0" i="0" u="none" strike="noStrike" baseline="0">
              <a:solidFill>
                <a:srgbClr val="000000"/>
              </a:solidFill>
              <a:latin typeface="Arial"/>
              <a:cs typeface="Arial"/>
            </a:rPr>
            <a:t>GTM = gross tonne miles</a:t>
          </a:r>
        </a:p>
      </xdr:txBody>
    </xdr:sp>
    <xdr:clientData/>
  </xdr:twoCellAnchor>
  <xdr:twoCellAnchor>
    <xdr:from>
      <xdr:col>31</xdr:col>
      <xdr:colOff>1383030</xdr:colOff>
      <xdr:row>12</xdr:row>
      <xdr:rowOff>68580</xdr:rowOff>
    </xdr:from>
    <xdr:to>
      <xdr:col>36</xdr:col>
      <xdr:colOff>906780</xdr:colOff>
      <xdr:row>20</xdr:row>
      <xdr:rowOff>161925</xdr:rowOff>
    </xdr:to>
    <xdr:sp macro="" textlink="">
      <xdr:nvSpPr>
        <xdr:cNvPr id="3" name="Text Box 1">
          <a:extLst>
            <a:ext uri="{FF2B5EF4-FFF2-40B4-BE49-F238E27FC236}">
              <a16:creationId xmlns:a16="http://schemas.microsoft.com/office/drawing/2014/main" id="{AF7E00DF-DCCC-4B38-9203-0426652D4295}"/>
            </a:ext>
          </a:extLst>
        </xdr:cNvPr>
        <xdr:cNvSpPr txBox="1">
          <a:spLocks noChangeArrowheads="1"/>
        </xdr:cNvSpPr>
      </xdr:nvSpPr>
      <xdr:spPr bwMode="auto">
        <a:xfrm>
          <a:off x="24090630" y="925830"/>
          <a:ext cx="3543300" cy="146494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Civil damage formula:</a:t>
          </a:r>
        </a:p>
        <a:p>
          <a:pPr algn="l" rtl="0">
            <a:defRPr sz="1000"/>
          </a:pPr>
          <a:r>
            <a:rPr lang="en-GB" sz="1000" b="0" i="0" u="none" strike="noStrike" baseline="0">
              <a:solidFill>
                <a:srgbClr val="000000"/>
              </a:solidFill>
              <a:latin typeface="Arial"/>
              <a:cs typeface="Arial"/>
            </a:rPr>
            <a:t>Ct * A^3 * S^1.52 *GTM</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Ct = 1.2 for 2-axle freight wagons, 1 for all others</a:t>
          </a:r>
        </a:p>
        <a:p>
          <a:pPr algn="l" rtl="0">
            <a:defRPr sz="1000"/>
          </a:pPr>
          <a:r>
            <a:rPr lang="en-GB" sz="1000" b="0" i="0" u="none" strike="noStrike" baseline="0">
              <a:solidFill>
                <a:srgbClr val="000000"/>
              </a:solidFill>
              <a:latin typeface="Arial"/>
              <a:cs typeface="Arial"/>
            </a:rPr>
            <a:t>A = axleload (tonnes)</a:t>
          </a:r>
        </a:p>
        <a:p>
          <a:pPr algn="l" rtl="0">
            <a:defRPr sz="1000"/>
          </a:pPr>
          <a:r>
            <a:rPr lang="en-GB" sz="1000" b="0" i="0" u="none" strike="noStrike" baseline="0">
              <a:solidFill>
                <a:srgbClr val="000000"/>
              </a:solidFill>
              <a:latin typeface="Arial"/>
              <a:cs typeface="Arial"/>
            </a:rPr>
            <a:t>S= operating speed (miles/hour)</a:t>
          </a:r>
        </a:p>
        <a:p>
          <a:pPr algn="l" rtl="0">
            <a:defRPr sz="1000"/>
          </a:pPr>
          <a:r>
            <a:rPr lang="en-GB" sz="1000" b="0" i="0" u="none" strike="noStrike" baseline="0">
              <a:solidFill>
                <a:srgbClr val="000000"/>
              </a:solidFill>
              <a:latin typeface="Arial"/>
              <a:cs typeface="Arial"/>
            </a:rPr>
            <a:t>GTM = gross tonne miles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48B73-A611-41DE-A09C-74F8B869CE21}">
  <sheetPr codeName="Sheet1"/>
  <dimension ref="A1:CW121"/>
  <sheetViews>
    <sheetView tabSelected="1" workbookViewId="0">
      <selection activeCell="K28" sqref="K28"/>
    </sheetView>
  </sheetViews>
  <sheetFormatPr defaultColWidth="8.85546875" defaultRowHeight="12.75"/>
  <cols>
    <col min="4" max="4" width="9.7109375" customWidth="1"/>
    <col min="5" max="5" width="12.28515625" customWidth="1"/>
    <col min="6" max="6" width="11.7109375" customWidth="1"/>
    <col min="7" max="7" width="24.7109375" customWidth="1"/>
    <col min="8" max="8" width="10.140625" customWidth="1"/>
    <col min="9" max="9" width="13" customWidth="1"/>
    <col min="10" max="10" width="5.28515625" customWidth="1"/>
    <col min="11" max="22" width="8.85546875" customWidth="1"/>
    <col min="23" max="23" width="14.85546875" customWidth="1"/>
    <col min="24" max="24" width="28.5703125" customWidth="1"/>
    <col min="25" max="26" width="11.5703125" style="37" customWidth="1"/>
    <col min="27" max="28" width="6.7109375" style="37" customWidth="1"/>
    <col min="29" max="29" width="15.28515625" style="37" customWidth="1"/>
    <col min="30" max="31" width="7.7109375" style="37" customWidth="1"/>
    <col min="32" max="32" width="24.7109375" style="37" customWidth="1"/>
    <col min="33" max="35" width="8.7109375" style="37" customWidth="1"/>
    <col min="36" max="36" width="7.7109375" style="37" customWidth="1"/>
    <col min="37" max="37" width="22.5703125" customWidth="1"/>
    <col min="38" max="40" width="8.85546875" customWidth="1"/>
    <col min="41" max="71" width="8.85546875" style="37"/>
    <col min="72" max="72" width="8.85546875" style="41"/>
    <col min="85" max="85" width="10.5703125" bestFit="1" customWidth="1"/>
    <col min="88" max="88" width="8.7109375" bestFit="1" customWidth="1"/>
    <col min="89" max="89" width="10.7109375" bestFit="1" customWidth="1"/>
    <col min="90" max="90" width="10.5703125" bestFit="1" customWidth="1"/>
    <col min="91" max="91" width="11.5703125" bestFit="1" customWidth="1"/>
    <col min="92" max="93" width="9.5703125" bestFit="1" customWidth="1"/>
    <col min="94" max="94" width="10.5703125" bestFit="1" customWidth="1"/>
    <col min="95" max="97" width="9.5703125" bestFit="1" customWidth="1"/>
    <col min="98" max="99" width="10.5703125" bestFit="1" customWidth="1"/>
    <col min="100" max="101" width="9.5703125" bestFit="1" customWidth="1"/>
  </cols>
  <sheetData>
    <row r="1" spans="1:24">
      <c r="A1" s="12"/>
      <c r="B1" s="13" t="s">
        <v>0</v>
      </c>
      <c r="C1" s="14"/>
      <c r="D1" s="14"/>
      <c r="E1" s="14"/>
      <c r="F1" s="14"/>
      <c r="G1" s="14"/>
      <c r="H1" s="14"/>
      <c r="I1" s="14"/>
      <c r="J1" s="14"/>
      <c r="K1" s="14"/>
      <c r="L1" s="14"/>
      <c r="M1" s="14"/>
      <c r="N1" s="14"/>
      <c r="O1" s="14"/>
      <c r="P1" s="14"/>
      <c r="Q1" s="14"/>
      <c r="R1" s="14"/>
      <c r="S1" s="14"/>
      <c r="T1" s="14"/>
      <c r="U1" s="14"/>
      <c r="V1" s="14"/>
      <c r="W1" s="14"/>
      <c r="X1" s="15"/>
    </row>
    <row r="2" spans="1:24">
      <c r="A2" s="16"/>
      <c r="B2" s="141"/>
      <c r="C2" s="18"/>
      <c r="D2" s="18"/>
      <c r="E2" s="18"/>
      <c r="F2" s="18"/>
      <c r="G2" s="18"/>
      <c r="H2" s="18"/>
      <c r="I2" s="18"/>
      <c r="J2" s="18"/>
      <c r="K2" s="18"/>
      <c r="L2" s="18"/>
      <c r="M2" s="18"/>
      <c r="N2" s="18"/>
      <c r="O2" s="18"/>
      <c r="P2" s="18"/>
      <c r="Q2" s="18"/>
      <c r="R2" s="18"/>
      <c r="S2" s="18"/>
      <c r="T2" s="18"/>
      <c r="U2" s="18"/>
      <c r="V2" s="18"/>
      <c r="W2" s="18"/>
      <c r="X2" s="19"/>
    </row>
    <row r="3" spans="1:24">
      <c r="A3" s="16"/>
      <c r="B3" s="141"/>
      <c r="C3" s="142" t="s">
        <v>1</v>
      </c>
      <c r="D3" s="142"/>
      <c r="E3" s="142"/>
      <c r="F3" s="142"/>
      <c r="G3" s="142"/>
      <c r="H3" s="142"/>
      <c r="I3" s="142"/>
      <c r="J3" s="142"/>
      <c r="K3" s="142"/>
      <c r="L3" s="142"/>
      <c r="M3" s="142"/>
      <c r="N3" s="142"/>
      <c r="O3" s="142"/>
      <c r="P3" s="142"/>
      <c r="Q3" s="142"/>
      <c r="R3" s="142"/>
      <c r="S3" s="18"/>
      <c r="T3" s="18"/>
      <c r="U3" s="18"/>
      <c r="V3" s="18"/>
      <c r="W3" s="18"/>
      <c r="X3" s="19"/>
    </row>
    <row r="4" spans="1:24">
      <c r="A4" s="16"/>
      <c r="B4" s="141"/>
      <c r="C4" s="142"/>
      <c r="D4" s="142" t="s">
        <v>2</v>
      </c>
      <c r="E4" s="142"/>
      <c r="F4" s="142"/>
      <c r="G4" s="142"/>
      <c r="H4" s="142"/>
      <c r="I4" s="142"/>
      <c r="J4" s="142"/>
      <c r="K4" s="142"/>
      <c r="L4" s="142"/>
      <c r="M4" s="142"/>
      <c r="N4" s="142"/>
      <c r="O4" s="142"/>
      <c r="P4" s="142"/>
      <c r="Q4" s="142"/>
      <c r="R4" s="142"/>
      <c r="S4" s="18"/>
      <c r="T4" s="18"/>
      <c r="U4" s="18"/>
      <c r="V4" s="18"/>
      <c r="W4" s="18"/>
      <c r="X4" s="19"/>
    </row>
    <row r="5" spans="1:24">
      <c r="A5" s="16"/>
      <c r="B5" s="141"/>
      <c r="C5" s="142"/>
      <c r="D5" s="142" t="s">
        <v>3</v>
      </c>
      <c r="E5" s="142"/>
      <c r="F5" s="142"/>
      <c r="G5" s="142"/>
      <c r="H5" s="142"/>
      <c r="I5" s="142"/>
      <c r="J5" s="142"/>
      <c r="K5" s="142"/>
      <c r="L5" s="142"/>
      <c r="M5" s="142"/>
      <c r="N5" s="142"/>
      <c r="O5" s="142"/>
      <c r="P5" s="142"/>
      <c r="Q5" s="142"/>
      <c r="R5" s="142"/>
      <c r="S5" s="18"/>
      <c r="T5" s="18"/>
      <c r="U5" s="18"/>
      <c r="V5" s="18"/>
      <c r="W5" s="18"/>
      <c r="X5" s="19"/>
    </row>
    <row r="6" spans="1:24">
      <c r="A6" s="16"/>
      <c r="B6" s="141"/>
      <c r="C6" s="142"/>
      <c r="D6" s="143" t="s">
        <v>4</v>
      </c>
      <c r="E6" s="142"/>
      <c r="F6" s="142"/>
      <c r="G6" s="142"/>
      <c r="H6" s="142"/>
      <c r="I6" s="142"/>
      <c r="J6" s="142"/>
      <c r="K6" s="142"/>
      <c r="L6" s="142"/>
      <c r="M6" s="142"/>
      <c r="N6" s="142"/>
      <c r="O6" s="142"/>
      <c r="P6" s="142"/>
      <c r="Q6" s="142"/>
      <c r="R6" s="142"/>
      <c r="S6" s="18"/>
      <c r="T6" s="18"/>
      <c r="U6" s="18"/>
      <c r="V6" s="18"/>
      <c r="W6" s="18"/>
      <c r="X6" s="19"/>
    </row>
    <row r="7" spans="1:24">
      <c r="A7" s="16"/>
      <c r="B7" s="141"/>
      <c r="C7" s="142"/>
      <c r="D7" s="143" t="s">
        <v>5</v>
      </c>
      <c r="E7" s="142"/>
      <c r="F7" s="142"/>
      <c r="G7" s="142"/>
      <c r="H7" s="142"/>
      <c r="I7" s="142"/>
      <c r="J7" s="142"/>
      <c r="K7" s="142"/>
      <c r="L7" s="142"/>
      <c r="M7" s="142"/>
      <c r="N7" s="142"/>
      <c r="O7" s="142"/>
      <c r="P7" s="142"/>
      <c r="Q7" s="142"/>
      <c r="R7" s="142"/>
      <c r="S7" s="18"/>
      <c r="T7" s="18"/>
      <c r="U7" s="18"/>
      <c r="V7" s="18"/>
      <c r="W7" s="18"/>
      <c r="X7" s="19"/>
    </row>
    <row r="8" spans="1:24">
      <c r="A8" s="16"/>
      <c r="B8" s="141"/>
      <c r="C8" s="18"/>
      <c r="D8" s="18"/>
      <c r="E8" s="18"/>
      <c r="F8" s="18"/>
      <c r="G8" s="18"/>
      <c r="H8" s="18"/>
      <c r="I8" s="18"/>
      <c r="J8" s="18"/>
      <c r="K8" s="18"/>
      <c r="L8" s="18"/>
      <c r="M8" s="18"/>
      <c r="N8" s="18"/>
      <c r="O8" s="18"/>
      <c r="P8" s="18"/>
      <c r="Q8" s="18"/>
      <c r="R8" s="18"/>
      <c r="S8" s="18"/>
      <c r="T8" s="18"/>
      <c r="U8" s="18"/>
      <c r="V8" s="18"/>
      <c r="W8" s="18"/>
      <c r="X8" s="19"/>
    </row>
    <row r="9" spans="1:24">
      <c r="A9" s="16"/>
      <c r="B9" s="17" t="s">
        <v>6</v>
      </c>
      <c r="C9" s="18" t="s">
        <v>7</v>
      </c>
      <c r="D9" s="18"/>
      <c r="E9" s="18"/>
      <c r="F9" s="18"/>
      <c r="G9" s="18"/>
      <c r="H9" s="18"/>
      <c r="I9" s="18"/>
      <c r="J9" s="18"/>
      <c r="K9" s="18"/>
      <c r="L9" s="18"/>
      <c r="M9" s="18"/>
      <c r="N9" s="18"/>
      <c r="O9" s="18"/>
      <c r="P9" s="18"/>
      <c r="Q9" s="18"/>
      <c r="R9" s="18"/>
      <c r="S9" s="18"/>
      <c r="T9" s="18"/>
      <c r="U9" s="18"/>
      <c r="V9" s="18"/>
      <c r="W9" s="18"/>
      <c r="X9" s="19"/>
    </row>
    <row r="10" spans="1:24">
      <c r="A10" s="16"/>
      <c r="B10" s="17"/>
      <c r="C10" s="18" t="s">
        <v>8</v>
      </c>
      <c r="D10" s="18"/>
      <c r="E10" s="18"/>
      <c r="F10" s="18"/>
      <c r="G10" s="18"/>
      <c r="H10" s="18"/>
      <c r="I10" s="18"/>
      <c r="J10" s="18"/>
      <c r="K10" s="18"/>
      <c r="L10" s="18"/>
      <c r="M10" s="18"/>
      <c r="N10" s="18"/>
      <c r="O10" s="18"/>
      <c r="P10" s="18"/>
      <c r="Q10" s="18"/>
      <c r="R10" s="18"/>
      <c r="S10" s="18"/>
      <c r="T10" s="18"/>
      <c r="U10" s="18"/>
      <c r="V10" s="18"/>
      <c r="W10" s="18"/>
      <c r="X10" s="19"/>
    </row>
    <row r="11" spans="1:24">
      <c r="A11" s="16"/>
      <c r="B11" s="17"/>
      <c r="C11" s="18" t="s">
        <v>9</v>
      </c>
      <c r="D11" s="18"/>
      <c r="E11" s="18"/>
      <c r="F11" s="18"/>
      <c r="G11" s="18"/>
      <c r="H11" s="18"/>
      <c r="I11" s="18"/>
      <c r="J11" s="18"/>
      <c r="K11" s="18"/>
      <c r="L11" s="18"/>
      <c r="M11" s="18"/>
      <c r="N11" s="18"/>
      <c r="O11" s="18"/>
      <c r="P11" s="18"/>
      <c r="Q11" s="18"/>
      <c r="R11" s="18"/>
      <c r="S11" s="18"/>
      <c r="T11" s="18"/>
      <c r="U11" s="18"/>
      <c r="V11" s="18"/>
      <c r="W11" s="18"/>
      <c r="X11" s="19"/>
    </row>
    <row r="12" spans="1:24">
      <c r="A12" s="16"/>
      <c r="B12" s="17"/>
      <c r="C12" s="18"/>
      <c r="D12" s="18" t="s">
        <v>10</v>
      </c>
      <c r="E12" s="18"/>
      <c r="F12" s="18"/>
      <c r="G12" s="18"/>
      <c r="H12" s="18"/>
      <c r="I12" s="18"/>
      <c r="J12" s="18"/>
      <c r="K12" s="18"/>
      <c r="L12" s="18"/>
      <c r="M12" s="18"/>
      <c r="N12" s="18"/>
      <c r="O12" s="18"/>
      <c r="P12" s="18"/>
      <c r="Q12" s="18"/>
      <c r="R12" s="18"/>
      <c r="S12" s="18"/>
      <c r="T12" s="18"/>
      <c r="U12" s="18"/>
      <c r="V12" s="18"/>
      <c r="W12" s="18"/>
      <c r="X12" s="19"/>
    </row>
    <row r="13" spans="1:24">
      <c r="A13" s="16"/>
      <c r="B13" s="17"/>
      <c r="C13" s="18"/>
      <c r="D13" s="18" t="s">
        <v>11</v>
      </c>
      <c r="E13" s="18"/>
      <c r="F13" s="18"/>
      <c r="G13" s="18"/>
      <c r="H13" s="18"/>
      <c r="I13" s="18"/>
      <c r="J13" s="18"/>
      <c r="K13" s="18"/>
      <c r="L13" s="18"/>
      <c r="M13" s="18"/>
      <c r="N13" s="18"/>
      <c r="O13" s="18"/>
      <c r="P13" s="18"/>
      <c r="Q13" s="18"/>
      <c r="R13" s="18"/>
      <c r="S13" s="18"/>
      <c r="T13" s="18"/>
      <c r="U13" s="18"/>
      <c r="V13" s="18"/>
      <c r="W13" s="18"/>
      <c r="X13" s="19"/>
    </row>
    <row r="14" spans="1:24">
      <c r="A14" s="16"/>
      <c r="B14" s="17"/>
      <c r="C14" s="18" t="s">
        <v>12</v>
      </c>
      <c r="D14" s="18"/>
      <c r="E14" s="18"/>
      <c r="F14" s="18"/>
      <c r="G14" s="18"/>
      <c r="H14" s="18"/>
      <c r="I14" s="18"/>
      <c r="J14" s="18"/>
      <c r="K14" s="18"/>
      <c r="L14" s="18"/>
      <c r="M14" s="18"/>
      <c r="N14" s="18"/>
      <c r="O14" s="18"/>
      <c r="P14" s="18"/>
      <c r="Q14" s="18"/>
      <c r="R14" s="18"/>
      <c r="S14" s="18"/>
      <c r="T14" s="18"/>
      <c r="U14" s="18"/>
      <c r="V14" s="18"/>
      <c r="W14" s="18"/>
      <c r="X14" s="19"/>
    </row>
    <row r="15" spans="1:24">
      <c r="A15" s="18"/>
      <c r="B15" s="18"/>
      <c r="C15" s="18" t="s">
        <v>13</v>
      </c>
      <c r="D15" s="18"/>
      <c r="E15" s="18"/>
      <c r="F15" s="18"/>
      <c r="G15" s="18"/>
      <c r="H15" s="18"/>
      <c r="I15" s="18"/>
      <c r="J15" s="18"/>
      <c r="K15" s="18"/>
      <c r="L15" s="18"/>
      <c r="M15" s="18"/>
      <c r="N15" s="18"/>
      <c r="O15" s="18"/>
      <c r="P15" s="18"/>
      <c r="Q15" s="18"/>
      <c r="R15" s="18"/>
      <c r="S15" s="18"/>
      <c r="T15" s="18"/>
      <c r="U15" s="18"/>
      <c r="V15" s="18"/>
      <c r="W15" s="18"/>
      <c r="X15" s="18"/>
    </row>
    <row r="16" spans="1:24">
      <c r="A16" s="18"/>
      <c r="B16" s="18"/>
      <c r="C16" s="18" t="s">
        <v>14</v>
      </c>
      <c r="D16" s="18"/>
      <c r="E16" s="18"/>
      <c r="F16" s="18"/>
      <c r="G16" s="18"/>
      <c r="H16" s="18"/>
      <c r="I16" s="18"/>
      <c r="J16" s="18"/>
      <c r="K16" s="18"/>
      <c r="L16" s="18"/>
      <c r="M16" s="18"/>
      <c r="N16" s="18"/>
      <c r="O16" s="18"/>
      <c r="P16" s="18"/>
      <c r="Q16" s="18"/>
      <c r="R16" s="18"/>
      <c r="S16" s="18"/>
      <c r="T16" s="18"/>
      <c r="U16" s="18"/>
      <c r="V16" s="18"/>
      <c r="W16" s="18"/>
      <c r="X16" s="18"/>
    </row>
    <row r="17" spans="1:101">
      <c r="A17" s="18"/>
      <c r="B17" s="18"/>
      <c r="C17" s="18" t="s">
        <v>15</v>
      </c>
      <c r="D17" s="18"/>
      <c r="E17" s="18"/>
      <c r="F17" s="18"/>
      <c r="G17" s="18"/>
      <c r="H17" s="18"/>
      <c r="I17" s="18"/>
      <c r="J17" s="18"/>
      <c r="K17" s="18"/>
      <c r="L17" s="18"/>
      <c r="M17" s="18"/>
      <c r="N17" s="18"/>
      <c r="O17" s="18"/>
      <c r="P17" s="18"/>
      <c r="Q17" s="18"/>
      <c r="R17" s="18"/>
      <c r="S17" s="18"/>
      <c r="T17" s="18"/>
      <c r="U17" s="18"/>
      <c r="V17" s="18"/>
      <c r="W17" s="18"/>
      <c r="X17" s="18"/>
    </row>
    <row r="18" spans="1:101">
      <c r="A18" s="18"/>
      <c r="B18" s="18"/>
      <c r="C18" s="18"/>
      <c r="D18" s="18"/>
      <c r="E18" s="18"/>
      <c r="F18" s="18"/>
      <c r="G18" s="18"/>
      <c r="H18" s="18"/>
      <c r="I18" s="18"/>
      <c r="J18" s="18"/>
      <c r="K18" s="18"/>
      <c r="L18" s="18"/>
      <c r="M18" s="18"/>
      <c r="N18" s="18"/>
      <c r="O18" s="18"/>
      <c r="P18" s="18"/>
      <c r="Q18" s="18"/>
      <c r="R18" s="18"/>
      <c r="S18" s="18"/>
      <c r="T18" s="18"/>
      <c r="U18" s="18"/>
      <c r="V18" s="18"/>
      <c r="W18" s="18"/>
      <c r="X18" s="18"/>
    </row>
    <row r="20" spans="1:101">
      <c r="B20" s="20" t="s">
        <v>16</v>
      </c>
      <c r="C20" s="21"/>
      <c r="D20" s="21"/>
      <c r="E20" s="21"/>
      <c r="K20" s="22" t="s">
        <v>17</v>
      </c>
    </row>
    <row r="21" spans="1:101">
      <c r="B21" s="21"/>
      <c r="C21" s="21"/>
      <c r="D21" s="21"/>
      <c r="E21" s="21"/>
    </row>
    <row r="23" spans="1:101">
      <c r="B23" s="23" t="s">
        <v>18</v>
      </c>
      <c r="C23" s="24"/>
      <c r="D23" s="24"/>
      <c r="E23" s="24"/>
      <c r="F23" s="24"/>
      <c r="G23" s="24"/>
      <c r="H23" s="24"/>
      <c r="I23" s="24"/>
      <c r="K23" s="23" t="s">
        <v>19</v>
      </c>
      <c r="L23" s="24"/>
      <c r="M23" s="24"/>
      <c r="N23" s="24"/>
      <c r="O23" s="24"/>
      <c r="P23" s="24"/>
      <c r="Q23" s="24"/>
      <c r="R23" s="24"/>
      <c r="S23" s="24"/>
      <c r="T23" s="24"/>
      <c r="U23" s="24"/>
      <c r="AG23" s="77" t="s">
        <v>20</v>
      </c>
      <c r="AH23" s="78"/>
      <c r="AI23" s="79"/>
      <c r="AJ23" s="79"/>
      <c r="AK23" s="80"/>
      <c r="AL23" s="41"/>
      <c r="AM23" s="41"/>
      <c r="AN23" s="41"/>
    </row>
    <row r="24" spans="1:101">
      <c r="AG24" s="81" t="s">
        <v>21</v>
      </c>
      <c r="AH24" s="82"/>
      <c r="AI24" s="83"/>
      <c r="AJ24" s="83"/>
      <c r="AK24" s="84"/>
      <c r="AL24" s="41"/>
      <c r="AM24" s="41"/>
      <c r="AN24" s="41"/>
      <c r="BR24" s="144" t="s">
        <v>22</v>
      </c>
    </row>
    <row r="25" spans="1:101" ht="13.15" customHeight="1">
      <c r="D25" s="22"/>
      <c r="E25" s="76"/>
      <c r="F25" s="4"/>
      <c r="G25" s="1"/>
      <c r="H25" s="1"/>
      <c r="I25" s="1"/>
      <c r="J25" s="1"/>
      <c r="K25" s="1"/>
      <c r="L25" s="1"/>
      <c r="M25" s="1"/>
      <c r="N25" s="1"/>
      <c r="O25" s="1"/>
      <c r="P25" s="1"/>
      <c r="Q25" s="1"/>
      <c r="R25" s="1"/>
      <c r="S25" s="1"/>
      <c r="T25" s="1"/>
      <c r="U25" s="1"/>
      <c r="V25" s="1"/>
      <c r="W25" s="1"/>
      <c r="X25" s="1"/>
      <c r="Y25" s="38"/>
      <c r="Z25" s="38"/>
      <c r="AA25" s="38"/>
      <c r="AB25" s="38"/>
      <c r="AC25" s="38"/>
      <c r="AD25" s="38"/>
      <c r="AE25" s="38"/>
      <c r="AF25" s="38"/>
      <c r="AG25" s="38"/>
      <c r="AH25" s="38"/>
      <c r="AI25" s="38"/>
      <c r="AJ25" s="38"/>
      <c r="AK25" s="1"/>
      <c r="AL25" s="1"/>
      <c r="AM25" s="1"/>
      <c r="AN25" s="1"/>
      <c r="BP25" s="144" t="s">
        <v>23</v>
      </c>
      <c r="BQ25" s="144" t="s">
        <v>24</v>
      </c>
      <c r="BR25" s="144"/>
    </row>
    <row r="26" spans="1:101" ht="13.15" customHeight="1">
      <c r="C26" s="22"/>
      <c r="F26" s="1"/>
      <c r="G26" s="1"/>
      <c r="H26" s="1"/>
      <c r="I26" s="1"/>
      <c r="J26" s="1"/>
      <c r="K26" s="63" t="s">
        <v>25</v>
      </c>
      <c r="L26" s="64"/>
      <c r="M26" s="64"/>
      <c r="N26" s="64"/>
      <c r="O26" s="65"/>
      <c r="P26" s="63" t="s">
        <v>26</v>
      </c>
      <c r="Q26" s="64"/>
      <c r="R26" s="64"/>
      <c r="S26" s="64"/>
      <c r="T26" s="64"/>
      <c r="U26" s="65"/>
      <c r="V26" s="1"/>
      <c r="W26" s="1"/>
      <c r="X26" s="1"/>
      <c r="Y26" s="38"/>
      <c r="Z26" s="38"/>
      <c r="AA26" s="38"/>
      <c r="AB26" s="38"/>
      <c r="AC26" s="38"/>
      <c r="AD26" s="38"/>
      <c r="AE26" s="38"/>
      <c r="AF26" s="38"/>
      <c r="AG26" s="38"/>
      <c r="AH26" s="38"/>
      <c r="AI26" s="38"/>
      <c r="AJ26" s="38"/>
      <c r="AK26" s="1"/>
      <c r="AL26" s="1"/>
      <c r="AM26" s="1"/>
      <c r="AN26" s="1"/>
      <c r="AO26" s="37" t="s">
        <v>27</v>
      </c>
      <c r="AZ26" s="37" t="s">
        <v>28</v>
      </c>
      <c r="BD26" s="37" t="s">
        <v>29</v>
      </c>
      <c r="BJ26" s="37" t="s">
        <v>30</v>
      </c>
      <c r="BP26" s="144"/>
      <c r="BQ26" s="144"/>
      <c r="BR26" s="144"/>
    </row>
    <row r="27" spans="1:101" s="3" customFormat="1" ht="30" customHeight="1">
      <c r="B27" s="28" t="s">
        <v>31</v>
      </c>
      <c r="C27" s="29" t="s">
        <v>32</v>
      </c>
      <c r="D27" s="29" t="s">
        <v>33</v>
      </c>
      <c r="E27" s="29" t="s">
        <v>34</v>
      </c>
      <c r="F27" s="29" t="s">
        <v>35</v>
      </c>
      <c r="G27" s="29" t="s">
        <v>36</v>
      </c>
      <c r="H27" s="29" t="s">
        <v>37</v>
      </c>
      <c r="I27" s="35" t="s">
        <v>38</v>
      </c>
      <c r="J27" s="61"/>
      <c r="K27" s="29" t="s">
        <v>39</v>
      </c>
      <c r="L27" s="29" t="s">
        <v>40</v>
      </c>
      <c r="M27" s="29" t="s">
        <v>41</v>
      </c>
      <c r="N27" s="29" t="s">
        <v>42</v>
      </c>
      <c r="O27" s="29" t="s">
        <v>43</v>
      </c>
      <c r="P27" s="36" t="s">
        <v>44</v>
      </c>
      <c r="Q27" s="30" t="s">
        <v>45</v>
      </c>
      <c r="R27" s="30" t="s">
        <v>46</v>
      </c>
      <c r="S27" s="30" t="s">
        <v>47</v>
      </c>
      <c r="T27" s="30" t="s">
        <v>48</v>
      </c>
      <c r="U27" s="31" t="s">
        <v>49</v>
      </c>
      <c r="V27" s="2"/>
      <c r="W27" s="2"/>
      <c r="X27" s="2"/>
      <c r="Y27" s="59"/>
      <c r="Z27" s="59"/>
      <c r="AA27" s="39"/>
      <c r="AB27" s="39"/>
      <c r="AC27" s="39"/>
      <c r="AD27" s="39"/>
      <c r="AE27" s="39"/>
      <c r="AF27" s="39"/>
      <c r="AG27" s="39"/>
      <c r="AH27" s="39"/>
      <c r="AI27" s="39"/>
      <c r="AJ27" s="39"/>
      <c r="AK27" s="2"/>
      <c r="AL27" s="2"/>
      <c r="AO27" s="85" t="s">
        <v>50</v>
      </c>
      <c r="AP27" s="85" t="s">
        <v>51</v>
      </c>
      <c r="AQ27" s="85" t="s">
        <v>52</v>
      </c>
      <c r="AR27" s="85" t="s">
        <v>53</v>
      </c>
      <c r="AS27" s="85" t="s">
        <v>54</v>
      </c>
      <c r="AT27" s="85" t="s">
        <v>55</v>
      </c>
      <c r="AU27" s="86"/>
      <c r="AV27" s="86"/>
      <c r="AW27" s="86"/>
      <c r="AX27" s="86"/>
      <c r="AY27" s="86"/>
      <c r="AZ27" s="86" t="s">
        <v>44</v>
      </c>
      <c r="BA27" s="86" t="s">
        <v>45</v>
      </c>
      <c r="BB27" s="86" t="s">
        <v>56</v>
      </c>
      <c r="BC27" s="86" t="s">
        <v>57</v>
      </c>
      <c r="BD27" s="86" t="s">
        <v>44</v>
      </c>
      <c r="BE27" s="86" t="s">
        <v>45</v>
      </c>
      <c r="BF27" s="86" t="s">
        <v>58</v>
      </c>
      <c r="BG27" s="86" t="s">
        <v>59</v>
      </c>
      <c r="BH27" s="86" t="s">
        <v>56</v>
      </c>
      <c r="BI27" s="86" t="s">
        <v>60</v>
      </c>
      <c r="BJ27" s="86" t="s">
        <v>44</v>
      </c>
      <c r="BK27" s="86" t="s">
        <v>45</v>
      </c>
      <c r="BL27" s="86" t="s">
        <v>58</v>
      </c>
      <c r="BM27" s="86" t="s">
        <v>59</v>
      </c>
      <c r="BN27" s="86" t="s">
        <v>56</v>
      </c>
      <c r="BO27" s="86" t="s">
        <v>61</v>
      </c>
      <c r="BP27" s="144"/>
      <c r="BQ27" s="144"/>
      <c r="BR27" s="144"/>
      <c r="BS27" s="86"/>
      <c r="BT27" s="87"/>
      <c r="BV27" s="87"/>
      <c r="BW27" s="87"/>
      <c r="BX27" s="87"/>
      <c r="CK27" s="87"/>
      <c r="CM27" s="87"/>
      <c r="CN27" s="87"/>
      <c r="CO27" s="87"/>
    </row>
    <row r="28" spans="1:101">
      <c r="B28" s="32"/>
      <c r="C28" s="25" t="s">
        <v>62</v>
      </c>
      <c r="D28" s="25" t="s">
        <v>63</v>
      </c>
      <c r="E28" s="25"/>
      <c r="F28" s="25"/>
      <c r="G28" s="25"/>
      <c r="H28" s="25" t="s">
        <v>64</v>
      </c>
      <c r="I28" s="33" t="s">
        <v>65</v>
      </c>
      <c r="J28" s="62"/>
      <c r="K28" s="25"/>
      <c r="L28" s="25"/>
      <c r="M28" s="25"/>
      <c r="N28" s="25"/>
      <c r="O28" s="25"/>
      <c r="P28" s="32"/>
      <c r="Q28" s="25"/>
      <c r="R28" s="25"/>
      <c r="S28" s="25"/>
      <c r="T28" s="25"/>
      <c r="U28" s="33" t="s">
        <v>66</v>
      </c>
      <c r="V28" s="4"/>
      <c r="W28" s="26" t="s">
        <v>67</v>
      </c>
      <c r="X28" s="27"/>
      <c r="Y28" s="58" t="s">
        <v>68</v>
      </c>
      <c r="Z28" s="60"/>
      <c r="AA28" s="40"/>
      <c r="AB28" s="42" t="s">
        <v>69</v>
      </c>
      <c r="AC28" s="43"/>
      <c r="AD28" s="44"/>
      <c r="AE28" s="40"/>
      <c r="AF28" s="45"/>
      <c r="AG28" s="46" t="s">
        <v>70</v>
      </c>
      <c r="AH28" s="147" t="s">
        <v>53</v>
      </c>
      <c r="AI28" s="148"/>
      <c r="AJ28" s="40"/>
      <c r="AK28" s="5" t="s">
        <v>71</v>
      </c>
      <c r="AL28" s="47"/>
      <c r="AM28" s="48"/>
      <c r="AN28" s="1"/>
      <c r="AO28" s="38"/>
      <c r="AP28" s="38" t="s">
        <v>72</v>
      </c>
      <c r="AQ28" s="38" t="s">
        <v>73</v>
      </c>
      <c r="AR28" s="38" t="s">
        <v>73</v>
      </c>
      <c r="BT28" s="88"/>
      <c r="BU28" s="1"/>
      <c r="BV28" s="1"/>
      <c r="BW28" s="88"/>
      <c r="BX28" s="1"/>
      <c r="BY28" s="1"/>
      <c r="BZ28" s="1"/>
      <c r="CA28" s="1"/>
      <c r="CB28" s="1"/>
      <c r="CC28" s="1"/>
      <c r="CD28" s="1"/>
      <c r="CE28" s="1"/>
      <c r="CF28" s="1"/>
      <c r="CG28" s="1"/>
      <c r="CH28" s="1"/>
      <c r="CI28" s="1"/>
      <c r="CK28" s="88"/>
      <c r="CL28" s="1"/>
      <c r="CM28" s="1"/>
      <c r="CN28" s="88"/>
      <c r="CO28" s="1"/>
      <c r="CP28" s="1"/>
      <c r="CQ28" s="1"/>
      <c r="CR28" s="1"/>
      <c r="CS28" s="1"/>
      <c r="CT28" s="1"/>
      <c r="CU28" s="1"/>
      <c r="CV28" s="1"/>
      <c r="CW28" s="1"/>
    </row>
    <row r="29" spans="1:101">
      <c r="B29" s="55">
        <v>4</v>
      </c>
      <c r="C29" s="55">
        <v>100</v>
      </c>
      <c r="D29" s="55">
        <v>1500</v>
      </c>
      <c r="E29" s="55" t="s">
        <v>74</v>
      </c>
      <c r="F29" s="55" t="s">
        <v>75</v>
      </c>
      <c r="G29" s="55" t="s">
        <v>76</v>
      </c>
      <c r="H29" s="56" t="s">
        <v>72</v>
      </c>
      <c r="I29" s="56" t="s">
        <v>77</v>
      </c>
      <c r="J29" s="89"/>
      <c r="K29" s="54">
        <f ca="1">IF(AND(B29&gt;0,C29&gt;0,D29&gt;0,E29&gt;0,F29&gt;0,G29&gt;0,H29&gt;0,AS29&gt;0),ROUND(BR29+(BO29-BR29)*$AL$50/100,4),"")</f>
        <v>3.4843999999999999</v>
      </c>
      <c r="L29" s="54">
        <f ca="1">IF(AND(B29&gt;0,C29&gt;0,D29&gt;0,E29&gt;0,F29&gt;0,G29&gt;0,H29&gt;0,AS29&gt;0),ROUND(BR29+(BO29-BR29)*$AL$51/100,4),"")</f>
        <v>3.4843999999999999</v>
      </c>
      <c r="M29" s="54">
        <f ca="1">IF(AND(B29&gt;0,C29&gt;0,D29&gt;0,E29&gt;0,F29&gt;0,G29&gt;0,H29&gt;0,AS29&gt;0),ROUND(BR29+(BO29-BR29)*$AL$52/100,4),"")</f>
        <v>3.6878000000000002</v>
      </c>
      <c r="N29" s="54">
        <f ca="1">IF(AND(B29&gt;0,C29&gt;0,D29&gt;0,E29&gt;0,F29&gt;0,G29&gt;0,H29&gt;0,AS29&gt;0),ROUND(BR29+(BO29-BR29)*$AL$53/100,4),"")</f>
        <v>3.8912</v>
      </c>
      <c r="O29" s="54">
        <f ca="1">IF(AND(B29&gt;0,C29&gt;0,D29&gt;0,E29&gt;0,F29&gt;0,G29&gt;0,H29&gt;0,AS29&gt;0),ROUND(BR29+(BO29-BR29)*$AL$54/100,4),"")</f>
        <v>4.0945999999999998</v>
      </c>
      <c r="P29" s="54">
        <f>IF(AND(B29&gt;0,C29&gt;0,D29&gt;0,E29&gt;0,F29&gt;0,G29&gt;0,H29&gt;0,AS29&gt;0),ROUND(BJ29,4),"")</f>
        <v>4.1173999999999999</v>
      </c>
      <c r="Q29" s="54">
        <f>IF(AND(B29&gt;0,C29&gt;0,D29&gt;0,E29&gt;0,F29&gt;0,G29&gt;0,H29&gt;0,AS29&gt;0),ROUND(BK29,4),"")</f>
        <v>0.71319999999999995</v>
      </c>
      <c r="R29" s="54">
        <f>IF(AND(B29&gt;0,C29&gt;0,D29&gt;0,E29&gt;0,F29&gt;0,G29&gt;0,H29&gt;0,AS29&gt;0),ROUND(BL29,4),"")</f>
        <v>0.1113</v>
      </c>
      <c r="S29" s="54">
        <f>IF(AND(B29&gt;0,C29&gt;0,D29&gt;0,E29&gt;0,F29&gt;0,G29&gt;0,H29&gt;0,AS29&gt;0),ROUND(BM29,4),"")</f>
        <v>2.12E-2</v>
      </c>
      <c r="T29" s="54">
        <f ca="1">IF(AND(B29&gt;0,C29&gt;0,D29&gt;0,E29&gt;0,F29&gt;0,G29&gt;0,H29&gt;0,AS29&gt;0),ROUND(BN29,4),"")</f>
        <v>0.14849999999999999</v>
      </c>
      <c r="U29" s="72">
        <f ca="1">IF(AND(B29&gt;0,C29&gt;0,D29&gt;0,E29&gt;0,F29&gt;0,G29&gt;0,H29&gt;0,AS29&gt;0),ROUND(SUM(P29:T29),4),"")</f>
        <v>5.1116000000000001</v>
      </c>
      <c r="V29" s="11"/>
      <c r="W29" s="90" t="s">
        <v>78</v>
      </c>
      <c r="X29" s="91" t="s">
        <v>79</v>
      </c>
      <c r="Y29" s="92" t="s">
        <v>80</v>
      </c>
      <c r="Z29" s="93" t="s">
        <v>81</v>
      </c>
      <c r="AA29" s="94"/>
      <c r="AB29" s="95" t="s">
        <v>82</v>
      </c>
      <c r="AC29" s="96" t="s">
        <v>35</v>
      </c>
      <c r="AD29" s="97" t="s">
        <v>83</v>
      </c>
      <c r="AE29" s="98"/>
      <c r="AF29" s="95" t="s">
        <v>36</v>
      </c>
      <c r="AG29" s="99" t="s">
        <v>84</v>
      </c>
      <c r="AH29" s="100" t="s">
        <v>85</v>
      </c>
      <c r="AI29" s="97" t="s">
        <v>86</v>
      </c>
      <c r="AJ29" s="98"/>
      <c r="AK29" s="49"/>
      <c r="AL29" s="4" t="s">
        <v>87</v>
      </c>
      <c r="AM29" s="51" t="s">
        <v>80</v>
      </c>
      <c r="AN29" s="4"/>
      <c r="AO29" s="37">
        <f>IF($B$29=2,1.2,1)</f>
        <v>1</v>
      </c>
      <c r="AP29" s="37">
        <f t="shared" ref="AP29:AP60" si="0">C29/B29</f>
        <v>25</v>
      </c>
      <c r="AQ29" s="37">
        <f t="shared" ref="AQ29:AQ60" si="1">IFERROR(VLOOKUP(G29,$AF$30:$AG$50,2),0)</f>
        <v>25</v>
      </c>
      <c r="AR29" s="37">
        <f>IFERROR(IF(I29&lt;&gt;"y",IF(H29="l",VLOOKUP(G29,$AF$30:$AI$50,3),VLOOKUP(G29,$AF$30:$AI$50,4)),(VLOOKUP(G29,$AF$30:$AI$50,3)+VLOOKUP(G29,$AF$30:$AI$50,4))/2),0)</f>
        <v>41</v>
      </c>
      <c r="AS29" s="37">
        <f t="shared" ref="AS29:AS60" si="2">IFERROR(MATCH(E29,$W$30:$W$113,0),0)</f>
        <v>75</v>
      </c>
      <c r="AT29" s="37">
        <f t="shared" ref="AT29:AT60" si="3">IFERROR(VLOOKUP(F29,$AC$30:$AD$37,2),0)</f>
        <v>0.93799999999999994</v>
      </c>
      <c r="AU29" s="37">
        <f t="shared" ref="AU29:AU60" si="4">0.473*EXP(0.133*AP29)</f>
        <v>13.148926357982752</v>
      </c>
      <c r="AV29" s="37">
        <f>AU29+0.015*(AQ29)*(D29/1000)</f>
        <v>13.711426357982752</v>
      </c>
      <c r="AW29" s="37">
        <f>AV29-0.009*AQ29</f>
        <v>13.486426357982753</v>
      </c>
      <c r="AX29" s="37">
        <f>AW29-(0.284*D29/1000)-0.442</f>
        <v>12.618426357982752</v>
      </c>
      <c r="AZ29" s="37">
        <f>(AP29^0.49)*((AR29/75)^0.64)*((D29/2000)^0.19)*AT29*0.674041325*$AM$45</f>
        <v>1.5709688730369258</v>
      </c>
      <c r="BA29" s="37">
        <f>((AP29/10)^3.83)*((AR29/75)^1.52)*AO29*0.068625813*$AM$45</f>
        <v>0.73083542724482597</v>
      </c>
      <c r="BB29" s="37">
        <f ca="1">OFFSET($Z$29,AS29,0)*(492.82604146/C29)*$AM$45</f>
        <v>9.8946631469291876E-2</v>
      </c>
      <c r="BC29" s="37">
        <f ca="1">SUM(AZ29:BB29)</f>
        <v>2.4007509317510434</v>
      </c>
      <c r="BD29" s="37">
        <f>AX29*AT29*B29*$AM$30*((100-$AM$36)/100)/($C29)</f>
        <v>2.8900781848954962</v>
      </c>
      <c r="BE29" s="37">
        <f>((AP29/10)^3)*((AQ29/50)^1.52)*C29*AO29*$AM$31*((100-$AM$36)/100)/($C29)</f>
        <v>0.42131190853368289</v>
      </c>
      <c r="BF29" s="37">
        <f>BD29*$AM$32/$AM$30</f>
        <v>0.11825112614705897</v>
      </c>
      <c r="BG29" s="37">
        <f>$AM$33*((100-$AM$36)/100)*10/($C29)</f>
        <v>2.508333709804993E-2</v>
      </c>
      <c r="BH29" s="37">
        <f ca="1">OFFSET($Y$29,AS29,0)*$AM$34*((100-$AM$36)/100)/($C29)</f>
        <v>9.7669270158947608E-2</v>
      </c>
      <c r="BI29" s="37">
        <f ca="1">SUM(BD29:BH29)</f>
        <v>3.5523938268332351</v>
      </c>
      <c r="BJ29" s="37">
        <f>AX29*AT29*B29*$AL$30*((100-$AL$36)/100)/($C29)</f>
        <v>4.1173614754932073</v>
      </c>
      <c r="BK29" s="37">
        <f>((AP29/10)^3)*((AQ29/50)^1.52)*C29*AO29*$AL$31*((100-$AL$36)/100)/($C29)</f>
        <v>0.71319589641538494</v>
      </c>
      <c r="BL29" s="37">
        <f>BJ29*$AL$32/$AL$30</f>
        <v>0.11132610419356574</v>
      </c>
      <c r="BM29" s="37">
        <f>$AL$33*((100-$AL$36)/100)*10/($C29)</f>
        <v>2.1222699129808679E-2</v>
      </c>
      <c r="BN29" s="37">
        <f ca="1">OFFSET($Y$29,AS29,0)*$AL$34*((100-$AL$36)/100)/($C29)</f>
        <v>0.14851771591208454</v>
      </c>
      <c r="BO29" s="37">
        <f ca="1">SUM(BJ29:BN29)</f>
        <v>5.1116238911440517</v>
      </c>
      <c r="BP29" s="37">
        <f ca="1">(BI29-BC29)*$AM$46</f>
        <v>0.49255547501097502</v>
      </c>
      <c r="BQ29" s="37">
        <f ca="1">(BC29+BP29)*$AM$47*(100+$AM$38)/100</f>
        <v>3.4844359630757253</v>
      </c>
      <c r="BR29" s="37">
        <f ca="1">MIN(BQ29,BO29)</f>
        <v>3.4844359630757253</v>
      </c>
      <c r="BT29" s="53"/>
      <c r="BU29" s="101"/>
      <c r="BV29" s="101"/>
      <c r="BW29" s="53"/>
      <c r="BX29" s="101"/>
      <c r="BY29" s="101"/>
      <c r="BZ29" s="102"/>
      <c r="CA29" s="101"/>
      <c r="CB29" s="101"/>
      <c r="CC29" s="101"/>
      <c r="CD29" s="53"/>
      <c r="CE29" s="101"/>
      <c r="CF29" s="101"/>
      <c r="CG29" s="101"/>
      <c r="CH29" s="101"/>
      <c r="CI29" s="101"/>
      <c r="CK29" s="103"/>
      <c r="CL29" s="104"/>
      <c r="CM29" s="105"/>
      <c r="CN29" s="104"/>
      <c r="CO29" s="104"/>
      <c r="CP29" s="105"/>
      <c r="CQ29" s="104"/>
      <c r="CR29" s="104"/>
      <c r="CS29" s="104"/>
      <c r="CT29" s="105"/>
      <c r="CU29" s="105"/>
      <c r="CV29" s="102"/>
      <c r="CW29" s="102"/>
    </row>
    <row r="30" spans="1:101">
      <c r="B30" s="55">
        <v>6</v>
      </c>
      <c r="C30" s="55">
        <v>125</v>
      </c>
      <c r="D30" s="55">
        <v>2500</v>
      </c>
      <c r="E30" s="55" t="s">
        <v>88</v>
      </c>
      <c r="F30" s="55" t="s">
        <v>89</v>
      </c>
      <c r="G30" s="55" t="s">
        <v>90</v>
      </c>
      <c r="H30" s="56" t="s">
        <v>91</v>
      </c>
      <c r="I30" s="56" t="s">
        <v>92</v>
      </c>
      <c r="J30" s="89"/>
      <c r="K30" s="54">
        <f t="shared" ref="K30:K93" ca="1" si="5">IF(AND(B30&gt;0,C30&gt;0,D30&gt;0,E30&gt;0,F30&gt;0,G30&gt;0,H30&gt;0,AS30&gt;0),ROUND(BR30+(BO30-BR30)*$AL$50/100,4),"")</f>
        <v>4.7968999999999999</v>
      </c>
      <c r="L30" s="54">
        <f t="shared" ref="L30:L93" ca="1" si="6">IF(AND(B30&gt;0,C30&gt;0,D30&gt;0,E30&gt;0,F30&gt;0,G30&gt;0,H30&gt;0,AS30&gt;0),ROUND(BR30+(BO30-BR30)*$AL$51/100,4),"")</f>
        <v>4.7968999999999999</v>
      </c>
      <c r="M30" s="54">
        <f t="shared" ref="M30:M93" ca="1" si="7">IF(AND(B30&gt;0,C30&gt;0,D30&gt;0,E30&gt;0,F30&gt;0,G30&gt;0,H30&gt;0,AS30&gt;0),ROUND(BR30+(BO30-BR30)*$AL$52/100,4),"")</f>
        <v>5.0038</v>
      </c>
      <c r="N30" s="54">
        <f t="shared" ref="N30:N93" ca="1" si="8">IF(AND(B30&gt;0,C30&gt;0,D30&gt;0,E30&gt;0,F30&gt;0,G30&gt;0,H30&gt;0,AS30&gt;0),ROUND(BR30+(BO30-BR30)*$AL$53/100,4),"")</f>
        <v>5.2107000000000001</v>
      </c>
      <c r="O30" s="54">
        <f t="shared" ref="O30:O93" ca="1" si="9">IF(AND(B30&gt;0,C30&gt;0,D30&gt;0,E30&gt;0,F30&gt;0,G30&gt;0,H30&gt;0,AS30&gt;0),ROUND(BR30+(BO30-BR30)*$AL$54/100,4),"")</f>
        <v>5.4175000000000004</v>
      </c>
      <c r="P30" s="54">
        <f t="shared" ref="P30:P93" si="10">IF(AND(B30&gt;0,C30&gt;0,D30&gt;0,E30&gt;0,F30&gt;0,G30&gt;0,H30&gt;0,AS30&gt;0),ROUND(BJ30,4),"")</f>
        <v>3.0653000000000001</v>
      </c>
      <c r="Q30" s="54">
        <f t="shared" ref="Q30:Q93" si="11">IF(AND(B30&gt;0,C30&gt;0,D30&gt;0,E30&gt;0,F30&gt;0,G30&gt;0,H30&gt;0,AS30&gt;0),ROUND(BK30,4),"")</f>
        <v>0.62939999999999996</v>
      </c>
      <c r="R30" s="54">
        <f t="shared" ref="R30:R93" si="12">IF(AND(B30&gt;0,C30&gt;0,D30&gt;0,E30&gt;0,F30&gt;0,G30&gt;0,H30&gt;0,AS30&gt;0),ROUND(BL30,4),"")</f>
        <v>8.2900000000000001E-2</v>
      </c>
      <c r="S30" s="54">
        <f t="shared" ref="S30:S93" si="13">IF(AND(B30&gt;0,C30&gt;0,D30&gt;0,E30&gt;0,F30&gt;0,G30&gt;0,H30&gt;0,AS30&gt;0),ROUND(BM30,4),"")</f>
        <v>1.7000000000000001E-2</v>
      </c>
      <c r="T30" s="54">
        <f t="shared" ref="T30:T93" ca="1" si="14">IF(AND(B30&gt;0,C30&gt;0,D30&gt;0,E30&gt;0,F30&gt;0,G30&gt;0,H30&gt;0,AS30&gt;0),ROUND(BN30,4),"")</f>
        <v>2.6573000000000002</v>
      </c>
      <c r="U30" s="72">
        <f t="shared" ref="U30:U93" ca="1" si="15">IF(AND(B30&gt;0,C30&gt;0,D30&gt;0,E30&gt;0,F30&gt;0,G30&gt;0,H30&gt;0,AS30&gt;0),ROUND(SUM(P30:T30),4),"")</f>
        <v>6.4519000000000002</v>
      </c>
      <c r="V30" s="11"/>
      <c r="W30" s="73" t="s">
        <v>93</v>
      </c>
      <c r="X30" s="106" t="s">
        <v>94</v>
      </c>
      <c r="Y30" s="107">
        <v>4.6635355592343102E-2</v>
      </c>
      <c r="Z30" s="108">
        <v>2.6176170131322521E-2</v>
      </c>
      <c r="AA30" s="109"/>
      <c r="AB30" s="110">
        <v>1</v>
      </c>
      <c r="AC30" s="111" t="s">
        <v>95</v>
      </c>
      <c r="AD30" s="112">
        <v>1.0980000000000001</v>
      </c>
      <c r="AE30" s="113"/>
      <c r="AF30" s="114" t="s">
        <v>96</v>
      </c>
      <c r="AG30" s="115">
        <v>34</v>
      </c>
      <c r="AH30" s="116">
        <v>35</v>
      </c>
      <c r="AI30" s="115">
        <v>41</v>
      </c>
      <c r="AJ30" s="113"/>
      <c r="AK30" s="7" t="s">
        <v>97</v>
      </c>
      <c r="AL30">
        <v>9.8176229999999993</v>
      </c>
      <c r="AM30" s="8">
        <v>7.5279873323221942</v>
      </c>
      <c r="AO30" s="37">
        <f t="shared" ref="AO30:AO93" si="16">IF($B$29=2,1.2,1)</f>
        <v>1</v>
      </c>
      <c r="AP30" s="37">
        <f t="shared" si="0"/>
        <v>20.833333333333332</v>
      </c>
      <c r="AQ30" s="37">
        <f t="shared" si="1"/>
        <v>33</v>
      </c>
      <c r="AR30" s="37">
        <f t="shared" ref="AR30:AR93" si="17">IFERROR(IF(I30&lt;&gt;"y",IF(H30="l",VLOOKUP(G30,$AF$30:$AI$50,3),VLOOKUP(G30,$AF$30:$AI$50,4)),(VLOOKUP(G30,$AF$30:$AI$50,3)+VLOOKUP(G30,$AF$30:$AI$50,4))/2),0)</f>
        <v>46.5</v>
      </c>
      <c r="AS30" s="37">
        <f t="shared" si="2"/>
        <v>67</v>
      </c>
      <c r="AT30" s="37">
        <f t="shared" si="3"/>
        <v>1</v>
      </c>
      <c r="AU30" s="37">
        <f t="shared" si="4"/>
        <v>7.5547268699169612</v>
      </c>
      <c r="AV30" s="37">
        <f t="shared" ref="AV30:AV93" si="18">AU30+0.015*(AQ30)*(D30/1000)</f>
        <v>8.792226869916961</v>
      </c>
      <c r="AW30" s="37">
        <f>AV30-0.009*AQ30</f>
        <v>8.4952268699169604</v>
      </c>
      <c r="AX30" s="37">
        <f t="shared" ref="AX30:AX93" si="19">AW30-(0.284*D30/1000)-0.442</f>
        <v>7.3432268699169603</v>
      </c>
      <c r="AZ30" s="37">
        <f t="shared" ref="AZ30:AZ40" si="20">(AP30^0.49)*((AR30/75)^0.64)*((D30/2000)^0.19)*AT30*0.674041325*$AM$45</f>
        <v>1.8293862693020551</v>
      </c>
      <c r="BA30" s="37">
        <f t="shared" ref="BA30:BA40" si="21">((AP30/10)^3.83)*((AR30/75)^1.52)*AO30*0.068625813*$AM$45</f>
        <v>0.44020243995324021</v>
      </c>
      <c r="BB30" s="37">
        <f t="shared" ref="BB30:BB40" ca="1" si="22">OFFSET($Z$29,AS30,0)*(492.82604146/C30)*$AM$45</f>
        <v>1.4176091409346991</v>
      </c>
      <c r="BC30" s="37">
        <f t="shared" ref="BC30:BC40" ca="1" si="23">SUM(AZ30:BB30)</f>
        <v>3.6871978501899942</v>
      </c>
      <c r="BD30" s="37">
        <f t="shared" ref="BD30:BD93" si="24">AX30*AT30*B30*$AM$30*((100-$AM$36)/100)/($C30)</f>
        <v>2.1516406865787494</v>
      </c>
      <c r="BE30" s="37">
        <f t="shared" ref="BE30:BE40" si="25">((AP30/10)^3)*((AQ30/50)^1.52)*C30*AO30*$AM$31*((100-$AM$36)/100)/($C30)</f>
        <v>0.37181967941398458</v>
      </c>
      <c r="BF30" s="37">
        <f t="shared" ref="BF30:BF40" si="26">BD30*$AM$32/$AM$30</f>
        <v>8.8037041897871177E-2</v>
      </c>
      <c r="BG30" s="37">
        <f t="shared" ref="BG30:BG93" si="27">$AM$33*((100-$AM$36)/100)*10/($C30)</f>
        <v>2.0066669678439942E-2</v>
      </c>
      <c r="BH30" s="37">
        <f t="shared" ref="BH30:BH40" ca="1" si="28">OFFSET($Y$29,AS30,0)*$AM$34*((100-$AM$36)/100)/($C30)</f>
        <v>1.7475241552580094</v>
      </c>
      <c r="BI30" s="37">
        <f t="shared" ref="BI30:BI40" ca="1" si="29">SUM(BD30:BH30)</f>
        <v>4.3790882328270548</v>
      </c>
      <c r="BJ30" s="37">
        <f t="shared" ref="BJ30:BJ40" si="30">AX30*AT30*B30*$AL$30*((100-$AL$36)/100)/($C30)</f>
        <v>3.06534353233888</v>
      </c>
      <c r="BK30" s="37">
        <f t="shared" ref="BK30:BK40" si="31">((AP30/10)^3)*((AQ30/50)^1.52)*C30*AO30*$AL$31*((100-$AL$36)/100)/($C30)</f>
        <v>0.62941555696220552</v>
      </c>
      <c r="BL30" s="37">
        <f t="shared" ref="BL30:BL40" si="32">BJ30*$AL$32/$AL$30</f>
        <v>8.2881417019464707E-2</v>
      </c>
      <c r="BM30" s="37">
        <f t="shared" ref="BM30:BM93" si="33">$AL$33*((100-$AL$36)/100)*10/($C30)</f>
        <v>1.6978159303846944E-2</v>
      </c>
      <c r="BN30" s="37">
        <f t="shared" ref="BN30:BN40" ca="1" si="34">OFFSET($Y$29,AS30,0)*$AL$34*((100-$AL$36)/100)/($C30)</f>
        <v>2.6573178607533383</v>
      </c>
      <c r="BO30" s="37">
        <f t="shared" ref="BO30:BO40" ca="1" si="35">SUM(BJ30:BN30)</f>
        <v>6.451936526377736</v>
      </c>
      <c r="BP30" s="37">
        <f t="shared" ref="BP30:BP40" ca="1" si="36">(BI30-BC30)*$AM$46</f>
        <v>0.29592020020320664</v>
      </c>
      <c r="BQ30" s="37">
        <f t="shared" ref="BQ30:BQ93" ca="1" si="37">(BC30+BP30)*$AM$47*(100+$AM$38)/100</f>
        <v>4.7969063171219508</v>
      </c>
      <c r="BR30" s="37">
        <f t="shared" ref="BR30:BR40" ca="1" si="38">MIN(BQ30,BO30)</f>
        <v>4.7969063171219508</v>
      </c>
      <c r="CG30" s="105"/>
      <c r="CH30" s="101"/>
      <c r="CI30" s="101"/>
    </row>
    <row r="31" spans="1:101">
      <c r="B31" s="55"/>
      <c r="C31" s="55"/>
      <c r="D31" s="55"/>
      <c r="E31" s="55"/>
      <c r="F31" s="55"/>
      <c r="G31" s="55"/>
      <c r="H31" s="56"/>
      <c r="I31" s="56"/>
      <c r="J31" s="89"/>
      <c r="K31" s="54" t="str">
        <f t="shared" si="5"/>
        <v/>
      </c>
      <c r="L31" s="54" t="str">
        <f t="shared" si="6"/>
        <v/>
      </c>
      <c r="M31" s="54" t="str">
        <f t="shared" si="7"/>
        <v/>
      </c>
      <c r="N31" s="54" t="str">
        <f t="shared" si="8"/>
        <v/>
      </c>
      <c r="O31" s="54" t="str">
        <f t="shared" si="9"/>
        <v/>
      </c>
      <c r="P31" s="54" t="str">
        <f t="shared" si="10"/>
        <v/>
      </c>
      <c r="Q31" s="54" t="str">
        <f t="shared" si="11"/>
        <v/>
      </c>
      <c r="R31" s="54" t="str">
        <f t="shared" si="12"/>
        <v/>
      </c>
      <c r="S31" s="54" t="str">
        <f t="shared" si="13"/>
        <v/>
      </c>
      <c r="T31" s="54" t="str">
        <f t="shared" si="14"/>
        <v/>
      </c>
      <c r="U31" s="72" t="str">
        <f t="shared" si="15"/>
        <v/>
      </c>
      <c r="V31" s="11"/>
      <c r="W31" s="73" t="s">
        <v>98</v>
      </c>
      <c r="X31" s="106" t="s">
        <v>99</v>
      </c>
      <c r="Y31" s="117">
        <v>1.8992450985984909E-2</v>
      </c>
      <c r="Z31" s="118">
        <v>1.587562634276354E-2</v>
      </c>
      <c r="AA31" s="107"/>
      <c r="AB31" s="110">
        <v>2</v>
      </c>
      <c r="AC31" s="111" t="s">
        <v>100</v>
      </c>
      <c r="AD31" s="112">
        <v>1.0580000000000001</v>
      </c>
      <c r="AE31" s="113"/>
      <c r="AF31" s="119" t="s">
        <v>101</v>
      </c>
      <c r="AG31" s="120">
        <v>16</v>
      </c>
      <c r="AH31" s="121">
        <v>35</v>
      </c>
      <c r="AI31" s="120">
        <v>41</v>
      </c>
      <c r="AJ31" s="113"/>
      <c r="AK31" s="7" t="s">
        <v>102</v>
      </c>
      <c r="AL31">
        <v>0.14777799999999999</v>
      </c>
      <c r="AM31" s="8">
        <v>9.5364473885091269E-2</v>
      </c>
      <c r="AO31" s="37">
        <f t="shared" si="16"/>
        <v>1</v>
      </c>
      <c r="AP31" s="37" t="e">
        <f t="shared" si="0"/>
        <v>#DIV/0!</v>
      </c>
      <c r="AQ31" s="37">
        <f t="shared" si="1"/>
        <v>0</v>
      </c>
      <c r="AR31" s="37">
        <f t="shared" si="17"/>
        <v>0</v>
      </c>
      <c r="AS31" s="37">
        <f t="shared" si="2"/>
        <v>0</v>
      </c>
      <c r="AT31" s="37">
        <f t="shared" si="3"/>
        <v>0</v>
      </c>
      <c r="AU31" s="37" t="e">
        <f t="shared" si="4"/>
        <v>#DIV/0!</v>
      </c>
      <c r="AV31" s="37" t="e">
        <f t="shared" si="18"/>
        <v>#DIV/0!</v>
      </c>
      <c r="AW31" s="37" t="e">
        <f t="shared" ref="AW31:AW40" si="39">AV31-0.009*AQ31</f>
        <v>#DIV/0!</v>
      </c>
      <c r="AX31" s="37" t="e">
        <f t="shared" si="19"/>
        <v>#DIV/0!</v>
      </c>
      <c r="AZ31" s="37" t="e">
        <f t="shared" si="20"/>
        <v>#DIV/0!</v>
      </c>
      <c r="BA31" s="37" t="e">
        <f t="shared" si="21"/>
        <v>#DIV/0!</v>
      </c>
      <c r="BB31" s="37" t="e">
        <f t="shared" ca="1" si="22"/>
        <v>#VALUE!</v>
      </c>
      <c r="BC31" s="37" t="e">
        <f t="shared" si="23"/>
        <v>#DIV/0!</v>
      </c>
      <c r="BD31" s="37" t="e">
        <f t="shared" si="24"/>
        <v>#DIV/0!</v>
      </c>
      <c r="BE31" s="37" t="e">
        <f t="shared" si="25"/>
        <v>#DIV/0!</v>
      </c>
      <c r="BF31" s="37" t="e">
        <f t="shared" si="26"/>
        <v>#DIV/0!</v>
      </c>
      <c r="BG31" s="37" t="e">
        <f t="shared" si="27"/>
        <v>#DIV/0!</v>
      </c>
      <c r="BH31" s="37" t="e">
        <f t="shared" ca="1" si="28"/>
        <v>#VALUE!</v>
      </c>
      <c r="BI31" s="37" t="e">
        <f t="shared" si="29"/>
        <v>#DIV/0!</v>
      </c>
      <c r="BJ31" s="37" t="e">
        <f t="shared" si="30"/>
        <v>#DIV/0!</v>
      </c>
      <c r="BK31" s="37" t="e">
        <f t="shared" si="31"/>
        <v>#DIV/0!</v>
      </c>
      <c r="BL31" s="37" t="e">
        <f t="shared" si="32"/>
        <v>#DIV/0!</v>
      </c>
      <c r="BM31" s="37" t="e">
        <f t="shared" si="33"/>
        <v>#DIV/0!</v>
      </c>
      <c r="BN31" s="37" t="e">
        <f t="shared" ca="1" si="34"/>
        <v>#VALUE!</v>
      </c>
      <c r="BO31" s="37" t="e">
        <f t="shared" si="35"/>
        <v>#DIV/0!</v>
      </c>
      <c r="BP31" s="37" t="e">
        <f t="shared" si="36"/>
        <v>#DIV/0!</v>
      </c>
      <c r="BQ31" s="37" t="e">
        <f t="shared" si="37"/>
        <v>#DIV/0!</v>
      </c>
      <c r="BR31" s="37" t="e">
        <f t="shared" si="38"/>
        <v>#DIV/0!</v>
      </c>
    </row>
    <row r="32" spans="1:101">
      <c r="B32" s="55"/>
      <c r="C32" s="55"/>
      <c r="D32" s="55"/>
      <c r="E32" s="55"/>
      <c r="F32" s="55"/>
      <c r="G32" s="55"/>
      <c r="H32" s="56"/>
      <c r="I32" s="56"/>
      <c r="J32" s="89"/>
      <c r="K32" s="54" t="str">
        <f t="shared" si="5"/>
        <v/>
      </c>
      <c r="L32" s="54" t="str">
        <f t="shared" si="6"/>
        <v/>
      </c>
      <c r="M32" s="54" t="str">
        <f t="shared" si="7"/>
        <v/>
      </c>
      <c r="N32" s="54" t="str">
        <f t="shared" si="8"/>
        <v/>
      </c>
      <c r="O32" s="54" t="str">
        <f t="shared" si="9"/>
        <v/>
      </c>
      <c r="P32" s="54" t="str">
        <f t="shared" si="10"/>
        <v/>
      </c>
      <c r="Q32" s="54" t="str">
        <f t="shared" si="11"/>
        <v/>
      </c>
      <c r="R32" s="54" t="str">
        <f t="shared" si="12"/>
        <v/>
      </c>
      <c r="S32" s="54" t="str">
        <f t="shared" si="13"/>
        <v/>
      </c>
      <c r="T32" s="54" t="str">
        <f t="shared" si="14"/>
        <v/>
      </c>
      <c r="U32" s="72" t="str">
        <f t="shared" si="15"/>
        <v/>
      </c>
      <c r="V32" s="11"/>
      <c r="W32" s="7" t="s">
        <v>103</v>
      </c>
      <c r="X32" s="122" t="s">
        <v>104</v>
      </c>
      <c r="Y32" s="107">
        <v>4.3625805655992965E-2</v>
      </c>
      <c r="Z32" s="108">
        <v>3.9794199402490842E-2</v>
      </c>
      <c r="AA32" s="107"/>
      <c r="AB32" s="110">
        <v>3</v>
      </c>
      <c r="AC32" s="111" t="s">
        <v>105</v>
      </c>
      <c r="AD32" s="112">
        <v>1.018</v>
      </c>
      <c r="AE32" s="113"/>
      <c r="AF32" s="123" t="s">
        <v>106</v>
      </c>
      <c r="AG32" s="120">
        <v>24</v>
      </c>
      <c r="AH32" s="121">
        <v>32</v>
      </c>
      <c r="AI32" s="120">
        <v>41</v>
      </c>
      <c r="AJ32" s="113"/>
      <c r="AK32" s="7" t="s">
        <v>107</v>
      </c>
      <c r="AL32">
        <v>0.26545099999999999</v>
      </c>
      <c r="AM32" s="8">
        <v>0.30801691951461263</v>
      </c>
      <c r="AO32" s="37">
        <f t="shared" si="16"/>
        <v>1</v>
      </c>
      <c r="AP32" s="37" t="e">
        <f t="shared" si="0"/>
        <v>#DIV/0!</v>
      </c>
      <c r="AQ32" s="37">
        <f t="shared" si="1"/>
        <v>0</v>
      </c>
      <c r="AR32" s="37">
        <f t="shared" si="17"/>
        <v>0</v>
      </c>
      <c r="AS32" s="37">
        <f t="shared" si="2"/>
        <v>0</v>
      </c>
      <c r="AT32" s="37">
        <f t="shared" si="3"/>
        <v>0</v>
      </c>
      <c r="AU32" s="37" t="e">
        <f t="shared" si="4"/>
        <v>#DIV/0!</v>
      </c>
      <c r="AV32" s="37" t="e">
        <f t="shared" si="18"/>
        <v>#DIV/0!</v>
      </c>
      <c r="AW32" s="37" t="e">
        <f t="shared" si="39"/>
        <v>#DIV/0!</v>
      </c>
      <c r="AX32" s="37" t="e">
        <f t="shared" si="19"/>
        <v>#DIV/0!</v>
      </c>
      <c r="AZ32" s="37" t="e">
        <f t="shared" si="20"/>
        <v>#DIV/0!</v>
      </c>
      <c r="BA32" s="37" t="e">
        <f t="shared" si="21"/>
        <v>#DIV/0!</v>
      </c>
      <c r="BB32" s="37" t="e">
        <f t="shared" ca="1" si="22"/>
        <v>#VALUE!</v>
      </c>
      <c r="BC32" s="37" t="e">
        <f t="shared" si="23"/>
        <v>#DIV/0!</v>
      </c>
      <c r="BD32" s="37" t="e">
        <f t="shared" si="24"/>
        <v>#DIV/0!</v>
      </c>
      <c r="BE32" s="37" t="e">
        <f t="shared" si="25"/>
        <v>#DIV/0!</v>
      </c>
      <c r="BF32" s="37" t="e">
        <f t="shared" si="26"/>
        <v>#DIV/0!</v>
      </c>
      <c r="BG32" s="37" t="e">
        <f t="shared" si="27"/>
        <v>#DIV/0!</v>
      </c>
      <c r="BH32" s="37" t="e">
        <f t="shared" ca="1" si="28"/>
        <v>#VALUE!</v>
      </c>
      <c r="BI32" s="37" t="e">
        <f t="shared" si="29"/>
        <v>#DIV/0!</v>
      </c>
      <c r="BJ32" s="37" t="e">
        <f t="shared" si="30"/>
        <v>#DIV/0!</v>
      </c>
      <c r="BK32" s="37" t="e">
        <f t="shared" si="31"/>
        <v>#DIV/0!</v>
      </c>
      <c r="BL32" s="37" t="e">
        <f t="shared" si="32"/>
        <v>#DIV/0!</v>
      </c>
      <c r="BM32" s="37" t="e">
        <f t="shared" si="33"/>
        <v>#DIV/0!</v>
      </c>
      <c r="BN32" s="37" t="e">
        <f t="shared" ca="1" si="34"/>
        <v>#VALUE!</v>
      </c>
      <c r="BO32" s="37" t="e">
        <f t="shared" si="35"/>
        <v>#DIV/0!</v>
      </c>
      <c r="BP32" s="37" t="e">
        <f t="shared" si="36"/>
        <v>#DIV/0!</v>
      </c>
      <c r="BQ32" s="37" t="e">
        <f t="shared" si="37"/>
        <v>#DIV/0!</v>
      </c>
      <c r="BR32" s="37" t="e">
        <f t="shared" si="38"/>
        <v>#DIV/0!</v>
      </c>
    </row>
    <row r="33" spans="2:86">
      <c r="B33" s="55"/>
      <c r="C33" s="55"/>
      <c r="D33" s="55"/>
      <c r="E33" s="55"/>
      <c r="F33" s="55"/>
      <c r="G33" s="55"/>
      <c r="H33" s="56"/>
      <c r="I33" s="56"/>
      <c r="J33" s="89"/>
      <c r="K33" s="54" t="str">
        <f t="shared" si="5"/>
        <v/>
      </c>
      <c r="L33" s="54" t="str">
        <f t="shared" si="6"/>
        <v/>
      </c>
      <c r="M33" s="54" t="str">
        <f t="shared" si="7"/>
        <v/>
      </c>
      <c r="N33" s="54" t="str">
        <f t="shared" si="8"/>
        <v/>
      </c>
      <c r="O33" s="54" t="str">
        <f t="shared" si="9"/>
        <v/>
      </c>
      <c r="P33" s="54" t="str">
        <f t="shared" si="10"/>
        <v/>
      </c>
      <c r="Q33" s="54" t="str">
        <f t="shared" si="11"/>
        <v/>
      </c>
      <c r="R33" s="54" t="str">
        <f t="shared" si="12"/>
        <v/>
      </c>
      <c r="S33" s="54" t="str">
        <f t="shared" si="13"/>
        <v/>
      </c>
      <c r="T33" s="54" t="str">
        <f t="shared" si="14"/>
        <v/>
      </c>
      <c r="U33" s="72" t="str">
        <f t="shared" si="15"/>
        <v/>
      </c>
      <c r="V33" s="11"/>
      <c r="W33" s="7" t="s">
        <v>108</v>
      </c>
      <c r="X33" s="122" t="s">
        <v>109</v>
      </c>
      <c r="Y33" s="107">
        <v>4.4913790525534195E-2</v>
      </c>
      <c r="Z33" s="108">
        <v>4.0128986823253346E-2</v>
      </c>
      <c r="AA33" s="107"/>
      <c r="AB33" s="110">
        <v>0</v>
      </c>
      <c r="AC33" s="111" t="s">
        <v>110</v>
      </c>
      <c r="AD33" s="112">
        <v>1</v>
      </c>
      <c r="AE33" s="113"/>
      <c r="AF33" s="123" t="s">
        <v>111</v>
      </c>
      <c r="AG33" s="120">
        <v>25</v>
      </c>
      <c r="AH33" s="121">
        <v>35</v>
      </c>
      <c r="AI33" s="120">
        <v>41</v>
      </c>
      <c r="AJ33" s="113"/>
      <c r="AK33" s="7" t="s">
        <v>59</v>
      </c>
      <c r="AL33">
        <v>0.23958299999999999</v>
      </c>
      <c r="AM33" s="8">
        <v>0.3093304189035963</v>
      </c>
      <c r="AO33" s="37">
        <f t="shared" si="16"/>
        <v>1</v>
      </c>
      <c r="AP33" s="37" t="e">
        <f t="shared" si="0"/>
        <v>#DIV/0!</v>
      </c>
      <c r="AQ33" s="37">
        <f t="shared" si="1"/>
        <v>0</v>
      </c>
      <c r="AR33" s="37">
        <f t="shared" si="17"/>
        <v>0</v>
      </c>
      <c r="AS33" s="37">
        <f t="shared" si="2"/>
        <v>0</v>
      </c>
      <c r="AT33" s="37">
        <f t="shared" si="3"/>
        <v>0</v>
      </c>
      <c r="AU33" s="37" t="e">
        <f t="shared" si="4"/>
        <v>#DIV/0!</v>
      </c>
      <c r="AV33" s="37" t="e">
        <f t="shared" si="18"/>
        <v>#DIV/0!</v>
      </c>
      <c r="AW33" s="37" t="e">
        <f t="shared" si="39"/>
        <v>#DIV/0!</v>
      </c>
      <c r="AX33" s="37" t="e">
        <f t="shared" si="19"/>
        <v>#DIV/0!</v>
      </c>
      <c r="AZ33" s="37" t="e">
        <f t="shared" si="20"/>
        <v>#DIV/0!</v>
      </c>
      <c r="BA33" s="37" t="e">
        <f t="shared" si="21"/>
        <v>#DIV/0!</v>
      </c>
      <c r="BB33" s="37" t="e">
        <f t="shared" ca="1" si="22"/>
        <v>#VALUE!</v>
      </c>
      <c r="BC33" s="37" t="e">
        <f t="shared" si="23"/>
        <v>#DIV/0!</v>
      </c>
      <c r="BD33" s="37" t="e">
        <f t="shared" si="24"/>
        <v>#DIV/0!</v>
      </c>
      <c r="BE33" s="37" t="e">
        <f t="shared" si="25"/>
        <v>#DIV/0!</v>
      </c>
      <c r="BF33" s="37" t="e">
        <f t="shared" si="26"/>
        <v>#DIV/0!</v>
      </c>
      <c r="BG33" s="37" t="e">
        <f t="shared" si="27"/>
        <v>#DIV/0!</v>
      </c>
      <c r="BH33" s="37" t="e">
        <f t="shared" ca="1" si="28"/>
        <v>#VALUE!</v>
      </c>
      <c r="BI33" s="37" t="e">
        <f t="shared" si="29"/>
        <v>#DIV/0!</v>
      </c>
      <c r="BJ33" s="37" t="e">
        <f t="shared" si="30"/>
        <v>#DIV/0!</v>
      </c>
      <c r="BK33" s="37" t="e">
        <f t="shared" si="31"/>
        <v>#DIV/0!</v>
      </c>
      <c r="BL33" s="37" t="e">
        <f t="shared" si="32"/>
        <v>#DIV/0!</v>
      </c>
      <c r="BM33" s="37" t="e">
        <f t="shared" si="33"/>
        <v>#DIV/0!</v>
      </c>
      <c r="BN33" s="37" t="e">
        <f t="shared" ca="1" si="34"/>
        <v>#VALUE!</v>
      </c>
      <c r="BO33" s="37" t="e">
        <f t="shared" si="35"/>
        <v>#DIV/0!</v>
      </c>
      <c r="BP33" s="37" t="e">
        <f t="shared" si="36"/>
        <v>#DIV/0!</v>
      </c>
      <c r="BQ33" s="37" t="e">
        <f t="shared" si="37"/>
        <v>#DIV/0!</v>
      </c>
      <c r="BR33" s="37" t="e">
        <f t="shared" si="38"/>
        <v>#DIV/0!</v>
      </c>
    </row>
    <row r="34" spans="2:86">
      <c r="B34" s="34"/>
      <c r="C34" s="34"/>
      <c r="D34" s="34"/>
      <c r="E34" s="34"/>
      <c r="F34" s="34"/>
      <c r="G34" s="34"/>
      <c r="H34" s="57"/>
      <c r="I34" s="57"/>
      <c r="J34" s="89"/>
      <c r="K34" s="54" t="str">
        <f t="shared" si="5"/>
        <v/>
      </c>
      <c r="L34" s="54" t="str">
        <f t="shared" si="6"/>
        <v/>
      </c>
      <c r="M34" s="54" t="str">
        <f t="shared" si="7"/>
        <v/>
      </c>
      <c r="N34" s="54" t="str">
        <f t="shared" si="8"/>
        <v/>
      </c>
      <c r="O34" s="54" t="str">
        <f t="shared" si="9"/>
        <v/>
      </c>
      <c r="P34" s="54" t="str">
        <f t="shared" si="10"/>
        <v/>
      </c>
      <c r="Q34" s="54" t="str">
        <f t="shared" si="11"/>
        <v/>
      </c>
      <c r="R34" s="54" t="str">
        <f t="shared" si="12"/>
        <v/>
      </c>
      <c r="S34" s="54" t="str">
        <f t="shared" si="13"/>
        <v/>
      </c>
      <c r="T34" s="54" t="str">
        <f t="shared" si="14"/>
        <v/>
      </c>
      <c r="U34" s="72" t="str">
        <f t="shared" si="15"/>
        <v/>
      </c>
      <c r="V34" s="11"/>
      <c r="W34" s="7" t="s">
        <v>112</v>
      </c>
      <c r="X34" s="122" t="s">
        <v>113</v>
      </c>
      <c r="Y34" s="107">
        <v>4.630925256625814E-2</v>
      </c>
      <c r="Z34" s="108">
        <v>4.0571340159989283E-2</v>
      </c>
      <c r="AA34" s="107"/>
      <c r="AB34" s="110">
        <v>4</v>
      </c>
      <c r="AC34" s="111" t="s">
        <v>114</v>
      </c>
      <c r="AD34" s="112">
        <v>0.97799999999999998</v>
      </c>
      <c r="AE34" s="113"/>
      <c r="AF34" s="123" t="s">
        <v>115</v>
      </c>
      <c r="AG34" s="120">
        <v>29</v>
      </c>
      <c r="AH34" s="121">
        <v>35</v>
      </c>
      <c r="AI34" s="120">
        <v>41</v>
      </c>
      <c r="AJ34" s="113"/>
      <c r="AK34" s="9" t="s">
        <v>48</v>
      </c>
      <c r="AL34" s="50">
        <v>523.80070000000001</v>
      </c>
      <c r="AM34" s="10">
        <v>376.29434250585814</v>
      </c>
      <c r="AO34" s="37">
        <f t="shared" si="16"/>
        <v>1</v>
      </c>
      <c r="AP34" s="37" t="e">
        <f t="shared" si="0"/>
        <v>#DIV/0!</v>
      </c>
      <c r="AQ34" s="37">
        <f t="shared" si="1"/>
        <v>0</v>
      </c>
      <c r="AR34" s="37">
        <f t="shared" si="17"/>
        <v>0</v>
      </c>
      <c r="AS34" s="37">
        <f t="shared" si="2"/>
        <v>0</v>
      </c>
      <c r="AT34" s="37">
        <f t="shared" si="3"/>
        <v>0</v>
      </c>
      <c r="AU34" s="37" t="e">
        <f t="shared" si="4"/>
        <v>#DIV/0!</v>
      </c>
      <c r="AV34" s="37" t="e">
        <f t="shared" si="18"/>
        <v>#DIV/0!</v>
      </c>
      <c r="AW34" s="37" t="e">
        <f t="shared" si="39"/>
        <v>#DIV/0!</v>
      </c>
      <c r="AX34" s="37" t="e">
        <f t="shared" si="19"/>
        <v>#DIV/0!</v>
      </c>
      <c r="AZ34" s="37" t="e">
        <f t="shared" si="20"/>
        <v>#DIV/0!</v>
      </c>
      <c r="BA34" s="37" t="e">
        <f t="shared" si="21"/>
        <v>#DIV/0!</v>
      </c>
      <c r="BB34" s="37" t="e">
        <f t="shared" ca="1" si="22"/>
        <v>#VALUE!</v>
      </c>
      <c r="BC34" s="37" t="e">
        <f t="shared" si="23"/>
        <v>#DIV/0!</v>
      </c>
      <c r="BD34" s="37" t="e">
        <f t="shared" si="24"/>
        <v>#DIV/0!</v>
      </c>
      <c r="BE34" s="37" t="e">
        <f t="shared" si="25"/>
        <v>#DIV/0!</v>
      </c>
      <c r="BF34" s="37" t="e">
        <f t="shared" si="26"/>
        <v>#DIV/0!</v>
      </c>
      <c r="BG34" s="37" t="e">
        <f t="shared" si="27"/>
        <v>#DIV/0!</v>
      </c>
      <c r="BH34" s="37" t="e">
        <f t="shared" ca="1" si="28"/>
        <v>#VALUE!</v>
      </c>
      <c r="BI34" s="37" t="e">
        <f t="shared" si="29"/>
        <v>#DIV/0!</v>
      </c>
      <c r="BJ34" s="37" t="e">
        <f t="shared" si="30"/>
        <v>#DIV/0!</v>
      </c>
      <c r="BK34" s="37" t="e">
        <f t="shared" si="31"/>
        <v>#DIV/0!</v>
      </c>
      <c r="BL34" s="37" t="e">
        <f t="shared" si="32"/>
        <v>#DIV/0!</v>
      </c>
      <c r="BM34" s="37" t="e">
        <f t="shared" si="33"/>
        <v>#DIV/0!</v>
      </c>
      <c r="BN34" s="37" t="e">
        <f t="shared" ca="1" si="34"/>
        <v>#VALUE!</v>
      </c>
      <c r="BO34" s="37" t="e">
        <f t="shared" si="35"/>
        <v>#DIV/0!</v>
      </c>
      <c r="BP34" s="37" t="e">
        <f t="shared" si="36"/>
        <v>#DIV/0!</v>
      </c>
      <c r="BQ34" s="37" t="e">
        <f t="shared" si="37"/>
        <v>#DIV/0!</v>
      </c>
      <c r="BR34" s="37" t="e">
        <f t="shared" si="38"/>
        <v>#DIV/0!</v>
      </c>
    </row>
    <row r="35" spans="2:86">
      <c r="B35" s="34"/>
      <c r="C35" s="34"/>
      <c r="D35" s="34"/>
      <c r="E35" s="34"/>
      <c r="F35" s="34"/>
      <c r="G35" s="34"/>
      <c r="H35" s="57"/>
      <c r="I35" s="57"/>
      <c r="J35" s="89"/>
      <c r="K35" s="54" t="str">
        <f t="shared" si="5"/>
        <v/>
      </c>
      <c r="L35" s="54" t="str">
        <f t="shared" si="6"/>
        <v/>
      </c>
      <c r="M35" s="54" t="str">
        <f t="shared" si="7"/>
        <v/>
      </c>
      <c r="N35" s="54" t="str">
        <f t="shared" si="8"/>
        <v/>
      </c>
      <c r="O35" s="54" t="str">
        <f t="shared" si="9"/>
        <v/>
      </c>
      <c r="P35" s="54" t="str">
        <f t="shared" si="10"/>
        <v/>
      </c>
      <c r="Q35" s="54" t="str">
        <f t="shared" si="11"/>
        <v/>
      </c>
      <c r="R35" s="54" t="str">
        <f t="shared" si="12"/>
        <v/>
      </c>
      <c r="S35" s="54" t="str">
        <f t="shared" si="13"/>
        <v/>
      </c>
      <c r="T35" s="54" t="str">
        <f t="shared" si="14"/>
        <v/>
      </c>
      <c r="U35" s="72" t="str">
        <f t="shared" si="15"/>
        <v/>
      </c>
      <c r="V35" s="11"/>
      <c r="W35" s="7" t="s">
        <v>116</v>
      </c>
      <c r="X35" s="122" t="s">
        <v>117</v>
      </c>
      <c r="Y35" s="107">
        <v>4.8245612079655553E-2</v>
      </c>
      <c r="Z35" s="108">
        <v>3.9892750584567975E-2</v>
      </c>
      <c r="AA35" s="107"/>
      <c r="AB35" s="110">
        <v>7</v>
      </c>
      <c r="AC35" s="111" t="s">
        <v>118</v>
      </c>
      <c r="AD35" s="112">
        <v>0.85799999999999998</v>
      </c>
      <c r="AE35" s="113"/>
      <c r="AF35" s="119" t="s">
        <v>119</v>
      </c>
      <c r="AG35" s="120">
        <v>25</v>
      </c>
      <c r="AH35" s="121">
        <v>46</v>
      </c>
      <c r="AI35" s="120">
        <v>47</v>
      </c>
      <c r="AJ35" s="113"/>
      <c r="AK35" s="5" t="s">
        <v>120</v>
      </c>
      <c r="AL35" s="52"/>
      <c r="AM35" s="6"/>
      <c r="AO35" s="37">
        <f t="shared" si="16"/>
        <v>1</v>
      </c>
      <c r="AP35" s="37" t="e">
        <f t="shared" si="0"/>
        <v>#DIV/0!</v>
      </c>
      <c r="AQ35" s="37">
        <f t="shared" si="1"/>
        <v>0</v>
      </c>
      <c r="AR35" s="37">
        <f t="shared" si="17"/>
        <v>0</v>
      </c>
      <c r="AS35" s="37">
        <f t="shared" si="2"/>
        <v>0</v>
      </c>
      <c r="AT35" s="37">
        <f t="shared" si="3"/>
        <v>0</v>
      </c>
      <c r="AU35" s="37" t="e">
        <f t="shared" si="4"/>
        <v>#DIV/0!</v>
      </c>
      <c r="AV35" s="37" t="e">
        <f t="shared" si="18"/>
        <v>#DIV/0!</v>
      </c>
      <c r="AW35" s="37" t="e">
        <f t="shared" si="39"/>
        <v>#DIV/0!</v>
      </c>
      <c r="AX35" s="37" t="e">
        <f t="shared" si="19"/>
        <v>#DIV/0!</v>
      </c>
      <c r="AZ35" s="37" t="e">
        <f t="shared" si="20"/>
        <v>#DIV/0!</v>
      </c>
      <c r="BA35" s="37" t="e">
        <f t="shared" si="21"/>
        <v>#DIV/0!</v>
      </c>
      <c r="BB35" s="37" t="e">
        <f t="shared" ca="1" si="22"/>
        <v>#VALUE!</v>
      </c>
      <c r="BC35" s="37" t="e">
        <f t="shared" si="23"/>
        <v>#DIV/0!</v>
      </c>
      <c r="BD35" s="37" t="e">
        <f t="shared" si="24"/>
        <v>#DIV/0!</v>
      </c>
      <c r="BE35" s="37" t="e">
        <f t="shared" si="25"/>
        <v>#DIV/0!</v>
      </c>
      <c r="BF35" s="37" t="e">
        <f t="shared" si="26"/>
        <v>#DIV/0!</v>
      </c>
      <c r="BG35" s="37" t="e">
        <f t="shared" si="27"/>
        <v>#DIV/0!</v>
      </c>
      <c r="BH35" s="37" t="e">
        <f t="shared" ca="1" si="28"/>
        <v>#VALUE!</v>
      </c>
      <c r="BI35" s="37" t="e">
        <f t="shared" si="29"/>
        <v>#DIV/0!</v>
      </c>
      <c r="BJ35" s="37" t="e">
        <f t="shared" si="30"/>
        <v>#DIV/0!</v>
      </c>
      <c r="BK35" s="37" t="e">
        <f t="shared" si="31"/>
        <v>#DIV/0!</v>
      </c>
      <c r="BL35" s="37" t="e">
        <f t="shared" si="32"/>
        <v>#DIV/0!</v>
      </c>
      <c r="BM35" s="37" t="e">
        <f t="shared" si="33"/>
        <v>#DIV/0!</v>
      </c>
      <c r="BN35" s="37" t="e">
        <f t="shared" ca="1" si="34"/>
        <v>#VALUE!</v>
      </c>
      <c r="BO35" s="37" t="e">
        <f t="shared" si="35"/>
        <v>#DIV/0!</v>
      </c>
      <c r="BP35" s="37" t="e">
        <f t="shared" si="36"/>
        <v>#DIV/0!</v>
      </c>
      <c r="BQ35" s="37" t="e">
        <f t="shared" si="37"/>
        <v>#DIV/0!</v>
      </c>
      <c r="BR35" s="37" t="e">
        <f t="shared" si="38"/>
        <v>#DIV/0!</v>
      </c>
    </row>
    <row r="36" spans="2:86">
      <c r="B36" s="34"/>
      <c r="C36" s="34"/>
      <c r="D36" s="34"/>
      <c r="E36" s="34"/>
      <c r="F36" s="34"/>
      <c r="G36" s="34"/>
      <c r="H36" s="57"/>
      <c r="I36" s="57"/>
      <c r="J36" s="89"/>
      <c r="K36" s="54" t="str">
        <f t="shared" si="5"/>
        <v/>
      </c>
      <c r="L36" s="54" t="str">
        <f t="shared" si="6"/>
        <v/>
      </c>
      <c r="M36" s="54" t="str">
        <f t="shared" si="7"/>
        <v/>
      </c>
      <c r="N36" s="54" t="str">
        <f t="shared" si="8"/>
        <v/>
      </c>
      <c r="O36" s="54" t="str">
        <f t="shared" si="9"/>
        <v/>
      </c>
      <c r="P36" s="54" t="str">
        <f t="shared" si="10"/>
        <v/>
      </c>
      <c r="Q36" s="54" t="str">
        <f t="shared" si="11"/>
        <v/>
      </c>
      <c r="R36" s="54" t="str">
        <f t="shared" si="12"/>
        <v/>
      </c>
      <c r="S36" s="54" t="str">
        <f t="shared" si="13"/>
        <v/>
      </c>
      <c r="T36" s="54" t="str">
        <f t="shared" si="14"/>
        <v/>
      </c>
      <c r="U36" s="72" t="str">
        <f t="shared" si="15"/>
        <v/>
      </c>
      <c r="V36" s="11"/>
      <c r="W36" s="9" t="s">
        <v>121</v>
      </c>
      <c r="X36" s="124" t="s">
        <v>122</v>
      </c>
      <c r="Y36" s="117">
        <v>5.115348877078417E-2</v>
      </c>
      <c r="Z36" s="118">
        <v>3.9029137888833353E-2</v>
      </c>
      <c r="AA36" s="107"/>
      <c r="AB36" s="110">
        <v>5</v>
      </c>
      <c r="AC36" s="111" t="s">
        <v>123</v>
      </c>
      <c r="AD36" s="112">
        <v>0.93799999999999994</v>
      </c>
      <c r="AE36" s="113"/>
      <c r="AF36" s="119" t="s">
        <v>124</v>
      </c>
      <c r="AG36" s="120">
        <v>33</v>
      </c>
      <c r="AH36" s="121">
        <v>46</v>
      </c>
      <c r="AI36" s="120">
        <v>47</v>
      </c>
      <c r="AJ36" s="113"/>
      <c r="AK36" s="7" t="s">
        <v>125</v>
      </c>
      <c r="AL36">
        <v>11.418176040000001</v>
      </c>
      <c r="AM36" s="125">
        <v>18.910861767309001</v>
      </c>
      <c r="AN36" s="53"/>
      <c r="AO36" s="37">
        <f t="shared" si="16"/>
        <v>1</v>
      </c>
      <c r="AP36" s="37" t="e">
        <f t="shared" si="0"/>
        <v>#DIV/0!</v>
      </c>
      <c r="AQ36" s="37">
        <f t="shared" si="1"/>
        <v>0</v>
      </c>
      <c r="AR36" s="37">
        <f t="shared" si="17"/>
        <v>0</v>
      </c>
      <c r="AS36" s="37">
        <f t="shared" si="2"/>
        <v>0</v>
      </c>
      <c r="AT36" s="37">
        <f t="shared" si="3"/>
        <v>0</v>
      </c>
      <c r="AU36" s="37" t="e">
        <f t="shared" si="4"/>
        <v>#DIV/0!</v>
      </c>
      <c r="AV36" s="37" t="e">
        <f t="shared" si="18"/>
        <v>#DIV/0!</v>
      </c>
      <c r="AW36" s="37" t="e">
        <f t="shared" si="39"/>
        <v>#DIV/0!</v>
      </c>
      <c r="AX36" s="37" t="e">
        <f t="shared" si="19"/>
        <v>#DIV/0!</v>
      </c>
      <c r="AZ36" s="37" t="e">
        <f t="shared" si="20"/>
        <v>#DIV/0!</v>
      </c>
      <c r="BA36" s="37" t="e">
        <f t="shared" si="21"/>
        <v>#DIV/0!</v>
      </c>
      <c r="BB36" s="37" t="e">
        <f t="shared" ca="1" si="22"/>
        <v>#VALUE!</v>
      </c>
      <c r="BC36" s="37" t="e">
        <f t="shared" si="23"/>
        <v>#DIV/0!</v>
      </c>
      <c r="BD36" s="37" t="e">
        <f t="shared" si="24"/>
        <v>#DIV/0!</v>
      </c>
      <c r="BE36" s="37" t="e">
        <f t="shared" si="25"/>
        <v>#DIV/0!</v>
      </c>
      <c r="BF36" s="37" t="e">
        <f t="shared" si="26"/>
        <v>#DIV/0!</v>
      </c>
      <c r="BG36" s="37" t="e">
        <f t="shared" si="27"/>
        <v>#DIV/0!</v>
      </c>
      <c r="BH36" s="37" t="e">
        <f t="shared" ca="1" si="28"/>
        <v>#VALUE!</v>
      </c>
      <c r="BI36" s="37" t="e">
        <f t="shared" si="29"/>
        <v>#DIV/0!</v>
      </c>
      <c r="BJ36" s="37" t="e">
        <f t="shared" si="30"/>
        <v>#DIV/0!</v>
      </c>
      <c r="BK36" s="37" t="e">
        <f t="shared" si="31"/>
        <v>#DIV/0!</v>
      </c>
      <c r="BL36" s="37" t="e">
        <f t="shared" si="32"/>
        <v>#DIV/0!</v>
      </c>
      <c r="BM36" s="37" t="e">
        <f t="shared" si="33"/>
        <v>#DIV/0!</v>
      </c>
      <c r="BN36" s="37" t="e">
        <f t="shared" ca="1" si="34"/>
        <v>#VALUE!</v>
      </c>
      <c r="BO36" s="37" t="e">
        <f t="shared" si="35"/>
        <v>#DIV/0!</v>
      </c>
      <c r="BP36" s="37" t="e">
        <f t="shared" si="36"/>
        <v>#DIV/0!</v>
      </c>
      <c r="BQ36" s="37" t="e">
        <f t="shared" si="37"/>
        <v>#DIV/0!</v>
      </c>
      <c r="BR36" s="37" t="e">
        <f t="shared" si="38"/>
        <v>#DIV/0!</v>
      </c>
    </row>
    <row r="37" spans="2:86">
      <c r="B37" s="34"/>
      <c r="C37" s="34"/>
      <c r="D37" s="34"/>
      <c r="E37" s="34"/>
      <c r="F37" s="34"/>
      <c r="G37" s="34"/>
      <c r="H37" s="57"/>
      <c r="I37" s="57"/>
      <c r="J37" s="89"/>
      <c r="K37" s="54" t="str">
        <f t="shared" si="5"/>
        <v/>
      </c>
      <c r="L37" s="54" t="str">
        <f t="shared" si="6"/>
        <v/>
      </c>
      <c r="M37" s="54" t="str">
        <f t="shared" si="7"/>
        <v/>
      </c>
      <c r="N37" s="54" t="str">
        <f t="shared" si="8"/>
        <v/>
      </c>
      <c r="O37" s="54" t="str">
        <f t="shared" si="9"/>
        <v/>
      </c>
      <c r="P37" s="54" t="str">
        <f t="shared" si="10"/>
        <v/>
      </c>
      <c r="Q37" s="54" t="str">
        <f t="shared" si="11"/>
        <v/>
      </c>
      <c r="R37" s="54" t="str">
        <f t="shared" si="12"/>
        <v/>
      </c>
      <c r="S37" s="54" t="str">
        <f t="shared" si="13"/>
        <v/>
      </c>
      <c r="T37" s="54" t="str">
        <f t="shared" si="14"/>
        <v/>
      </c>
      <c r="U37" s="72" t="str">
        <f t="shared" si="15"/>
        <v/>
      </c>
      <c r="V37" s="11"/>
      <c r="W37" s="49" t="s">
        <v>126</v>
      </c>
      <c r="X37" s="122" t="s">
        <v>104</v>
      </c>
      <c r="Y37" s="107">
        <v>5.0809947622820859E-2</v>
      </c>
      <c r="Z37" s="108">
        <v>4.6395825909543588E-2</v>
      </c>
      <c r="AA37" s="107"/>
      <c r="AB37" s="126">
        <v>6</v>
      </c>
      <c r="AC37" s="127" t="s">
        <v>127</v>
      </c>
      <c r="AD37" s="128">
        <v>0.89800000000000002</v>
      </c>
      <c r="AE37" s="113"/>
      <c r="AF37" s="123" t="s">
        <v>128</v>
      </c>
      <c r="AG37" s="120">
        <v>24</v>
      </c>
      <c r="AH37" s="121">
        <v>40</v>
      </c>
      <c r="AI37" s="120">
        <v>50</v>
      </c>
      <c r="AJ37" s="113"/>
      <c r="AK37" s="9" t="s">
        <v>129</v>
      </c>
      <c r="AL37" s="50">
        <v>1.04</v>
      </c>
      <c r="AM37" s="10"/>
      <c r="AO37" s="37">
        <f t="shared" si="16"/>
        <v>1</v>
      </c>
      <c r="AP37" s="37" t="e">
        <f t="shared" si="0"/>
        <v>#DIV/0!</v>
      </c>
      <c r="AQ37" s="37">
        <f t="shared" si="1"/>
        <v>0</v>
      </c>
      <c r="AR37" s="37">
        <f t="shared" si="17"/>
        <v>0</v>
      </c>
      <c r="AS37" s="37">
        <f t="shared" si="2"/>
        <v>0</v>
      </c>
      <c r="AT37" s="37">
        <f t="shared" si="3"/>
        <v>0</v>
      </c>
      <c r="AU37" s="37" t="e">
        <f t="shared" si="4"/>
        <v>#DIV/0!</v>
      </c>
      <c r="AV37" s="37" t="e">
        <f t="shared" si="18"/>
        <v>#DIV/0!</v>
      </c>
      <c r="AW37" s="37" t="e">
        <f t="shared" si="39"/>
        <v>#DIV/0!</v>
      </c>
      <c r="AX37" s="37" t="e">
        <f t="shared" si="19"/>
        <v>#DIV/0!</v>
      </c>
      <c r="AZ37" s="37" t="e">
        <f t="shared" si="20"/>
        <v>#DIV/0!</v>
      </c>
      <c r="BA37" s="37" t="e">
        <f t="shared" si="21"/>
        <v>#DIV/0!</v>
      </c>
      <c r="BB37" s="37" t="e">
        <f t="shared" ca="1" si="22"/>
        <v>#VALUE!</v>
      </c>
      <c r="BC37" s="37" t="e">
        <f t="shared" si="23"/>
        <v>#DIV/0!</v>
      </c>
      <c r="BD37" s="37" t="e">
        <f t="shared" si="24"/>
        <v>#DIV/0!</v>
      </c>
      <c r="BE37" s="37" t="e">
        <f t="shared" si="25"/>
        <v>#DIV/0!</v>
      </c>
      <c r="BF37" s="37" t="e">
        <f t="shared" si="26"/>
        <v>#DIV/0!</v>
      </c>
      <c r="BG37" s="37" t="e">
        <f t="shared" si="27"/>
        <v>#DIV/0!</v>
      </c>
      <c r="BH37" s="37" t="e">
        <f t="shared" ca="1" si="28"/>
        <v>#VALUE!</v>
      </c>
      <c r="BI37" s="37" t="e">
        <f t="shared" si="29"/>
        <v>#DIV/0!</v>
      </c>
      <c r="BJ37" s="37" t="e">
        <f t="shared" si="30"/>
        <v>#DIV/0!</v>
      </c>
      <c r="BK37" s="37" t="e">
        <f t="shared" si="31"/>
        <v>#DIV/0!</v>
      </c>
      <c r="BL37" s="37" t="e">
        <f t="shared" si="32"/>
        <v>#DIV/0!</v>
      </c>
      <c r="BM37" s="37" t="e">
        <f t="shared" si="33"/>
        <v>#DIV/0!</v>
      </c>
      <c r="BN37" s="37" t="e">
        <f t="shared" ca="1" si="34"/>
        <v>#VALUE!</v>
      </c>
      <c r="BO37" s="37" t="e">
        <f t="shared" si="35"/>
        <v>#DIV/0!</v>
      </c>
      <c r="BP37" s="37" t="e">
        <f t="shared" si="36"/>
        <v>#DIV/0!</v>
      </c>
      <c r="BQ37" s="37" t="e">
        <f t="shared" si="37"/>
        <v>#DIV/0!</v>
      </c>
      <c r="BR37" s="37" t="e">
        <f t="shared" si="38"/>
        <v>#DIV/0!</v>
      </c>
      <c r="CH37" s="101"/>
    </row>
    <row r="38" spans="2:86">
      <c r="B38" s="34"/>
      <c r="C38" s="34"/>
      <c r="D38" s="34"/>
      <c r="E38" s="34"/>
      <c r="F38" s="34"/>
      <c r="G38" s="34"/>
      <c r="H38" s="57"/>
      <c r="I38" s="57"/>
      <c r="J38" s="89"/>
      <c r="K38" s="54" t="str">
        <f t="shared" si="5"/>
        <v/>
      </c>
      <c r="L38" s="54" t="str">
        <f t="shared" si="6"/>
        <v/>
      </c>
      <c r="M38" s="54" t="str">
        <f t="shared" si="7"/>
        <v/>
      </c>
      <c r="N38" s="54" t="str">
        <f t="shared" si="8"/>
        <v/>
      </c>
      <c r="O38" s="54" t="str">
        <f t="shared" si="9"/>
        <v/>
      </c>
      <c r="P38" s="54" t="str">
        <f t="shared" si="10"/>
        <v/>
      </c>
      <c r="Q38" s="54" t="str">
        <f t="shared" si="11"/>
        <v/>
      </c>
      <c r="R38" s="54" t="str">
        <f t="shared" si="12"/>
        <v/>
      </c>
      <c r="S38" s="54" t="str">
        <f t="shared" si="13"/>
        <v/>
      </c>
      <c r="T38" s="54" t="str">
        <f t="shared" si="14"/>
        <v/>
      </c>
      <c r="U38" s="72" t="str">
        <f t="shared" si="15"/>
        <v/>
      </c>
      <c r="V38" s="11"/>
      <c r="W38" s="49" t="s">
        <v>130</v>
      </c>
      <c r="X38" s="122" t="s">
        <v>131</v>
      </c>
      <c r="Y38" s="107">
        <v>5.7161053098631211E-2</v>
      </c>
      <c r="Z38" s="108">
        <v>5.0133699682588517E-2</v>
      </c>
      <c r="AA38" s="107"/>
      <c r="AC38" s="107"/>
      <c r="AD38" s="107"/>
      <c r="AE38" s="107"/>
      <c r="AF38" s="119" t="s">
        <v>132</v>
      </c>
      <c r="AG38" s="120">
        <v>18</v>
      </c>
      <c r="AH38" s="121">
        <v>35</v>
      </c>
      <c r="AI38" s="120">
        <v>41</v>
      </c>
      <c r="AJ38" s="107"/>
      <c r="AK38" s="73" t="s">
        <v>133</v>
      </c>
      <c r="AL38" s="74"/>
      <c r="AM38" s="75">
        <v>7.8164146577620102</v>
      </c>
      <c r="AO38" s="37">
        <f t="shared" si="16"/>
        <v>1</v>
      </c>
      <c r="AP38" s="37" t="e">
        <f t="shared" si="0"/>
        <v>#DIV/0!</v>
      </c>
      <c r="AQ38" s="37">
        <f t="shared" si="1"/>
        <v>0</v>
      </c>
      <c r="AR38" s="37">
        <f t="shared" si="17"/>
        <v>0</v>
      </c>
      <c r="AS38" s="37">
        <f t="shared" si="2"/>
        <v>0</v>
      </c>
      <c r="AT38" s="37">
        <f t="shared" si="3"/>
        <v>0</v>
      </c>
      <c r="AU38" s="37" t="e">
        <f t="shared" si="4"/>
        <v>#DIV/0!</v>
      </c>
      <c r="AV38" s="37" t="e">
        <f t="shared" si="18"/>
        <v>#DIV/0!</v>
      </c>
      <c r="AW38" s="37" t="e">
        <f t="shared" si="39"/>
        <v>#DIV/0!</v>
      </c>
      <c r="AX38" s="37" t="e">
        <f t="shared" si="19"/>
        <v>#DIV/0!</v>
      </c>
      <c r="AZ38" s="37" t="e">
        <f t="shared" si="20"/>
        <v>#DIV/0!</v>
      </c>
      <c r="BA38" s="37" t="e">
        <f t="shared" si="21"/>
        <v>#DIV/0!</v>
      </c>
      <c r="BB38" s="37" t="e">
        <f t="shared" ca="1" si="22"/>
        <v>#VALUE!</v>
      </c>
      <c r="BC38" s="37" t="e">
        <f t="shared" si="23"/>
        <v>#DIV/0!</v>
      </c>
      <c r="BD38" s="37" t="e">
        <f t="shared" si="24"/>
        <v>#DIV/0!</v>
      </c>
      <c r="BE38" s="37" t="e">
        <f t="shared" si="25"/>
        <v>#DIV/0!</v>
      </c>
      <c r="BF38" s="37" t="e">
        <f t="shared" si="26"/>
        <v>#DIV/0!</v>
      </c>
      <c r="BG38" s="37" t="e">
        <f t="shared" si="27"/>
        <v>#DIV/0!</v>
      </c>
      <c r="BH38" s="37" t="e">
        <f t="shared" ca="1" si="28"/>
        <v>#VALUE!</v>
      </c>
      <c r="BI38" s="37" t="e">
        <f t="shared" si="29"/>
        <v>#DIV/0!</v>
      </c>
      <c r="BJ38" s="37" t="e">
        <f t="shared" si="30"/>
        <v>#DIV/0!</v>
      </c>
      <c r="BK38" s="37" t="e">
        <f t="shared" si="31"/>
        <v>#DIV/0!</v>
      </c>
      <c r="BL38" s="37" t="e">
        <f t="shared" si="32"/>
        <v>#DIV/0!</v>
      </c>
      <c r="BM38" s="37" t="e">
        <f t="shared" si="33"/>
        <v>#DIV/0!</v>
      </c>
      <c r="BN38" s="37" t="e">
        <f t="shared" ca="1" si="34"/>
        <v>#VALUE!</v>
      </c>
      <c r="BO38" s="37" t="e">
        <f t="shared" si="35"/>
        <v>#DIV/0!</v>
      </c>
      <c r="BP38" s="37" t="e">
        <f t="shared" si="36"/>
        <v>#DIV/0!</v>
      </c>
      <c r="BQ38" s="37" t="e">
        <f t="shared" si="37"/>
        <v>#DIV/0!</v>
      </c>
      <c r="BR38" s="37" t="e">
        <f t="shared" si="38"/>
        <v>#DIV/0!</v>
      </c>
      <c r="CH38" s="101"/>
    </row>
    <row r="39" spans="2:86">
      <c r="B39" s="34"/>
      <c r="C39" s="34"/>
      <c r="D39" s="34"/>
      <c r="E39" s="34"/>
      <c r="F39" s="34"/>
      <c r="G39" s="34"/>
      <c r="H39" s="57"/>
      <c r="I39" s="57"/>
      <c r="J39" s="89"/>
      <c r="K39" s="54" t="str">
        <f t="shared" si="5"/>
        <v/>
      </c>
      <c r="L39" s="54" t="str">
        <f t="shared" si="6"/>
        <v/>
      </c>
      <c r="M39" s="54" t="str">
        <f t="shared" si="7"/>
        <v/>
      </c>
      <c r="N39" s="54" t="str">
        <f t="shared" si="8"/>
        <v/>
      </c>
      <c r="O39" s="54" t="str">
        <f t="shared" si="9"/>
        <v/>
      </c>
      <c r="P39" s="54" t="str">
        <f t="shared" si="10"/>
        <v/>
      </c>
      <c r="Q39" s="54" t="str">
        <f t="shared" si="11"/>
        <v/>
      </c>
      <c r="R39" s="54" t="str">
        <f t="shared" si="12"/>
        <v/>
      </c>
      <c r="S39" s="54" t="str">
        <f t="shared" si="13"/>
        <v/>
      </c>
      <c r="T39" s="54" t="str">
        <f t="shared" si="14"/>
        <v/>
      </c>
      <c r="U39" s="72" t="str">
        <f t="shared" si="15"/>
        <v/>
      </c>
      <c r="V39" s="11"/>
      <c r="W39" s="129" t="s">
        <v>134</v>
      </c>
      <c r="X39" s="124" t="s">
        <v>135</v>
      </c>
      <c r="Y39" s="117">
        <v>6.2960356360539746E-2</v>
      </c>
      <c r="Z39" s="118">
        <v>5.0677588885841132E-2</v>
      </c>
      <c r="AA39" s="107"/>
      <c r="AC39" s="107"/>
      <c r="AD39" s="107"/>
      <c r="AE39" s="107"/>
      <c r="AF39" s="119" t="s">
        <v>136</v>
      </c>
      <c r="AG39" s="120">
        <v>27</v>
      </c>
      <c r="AH39" s="121">
        <v>40</v>
      </c>
      <c r="AI39" s="120">
        <v>50</v>
      </c>
      <c r="AJ39" s="107"/>
      <c r="AK39" s="11"/>
      <c r="AL39" s="11"/>
      <c r="AO39" s="37">
        <f t="shared" si="16"/>
        <v>1</v>
      </c>
      <c r="AP39" s="37" t="e">
        <f t="shared" si="0"/>
        <v>#DIV/0!</v>
      </c>
      <c r="AQ39" s="37">
        <f t="shared" si="1"/>
        <v>0</v>
      </c>
      <c r="AR39" s="37">
        <f t="shared" si="17"/>
        <v>0</v>
      </c>
      <c r="AS39" s="37">
        <f t="shared" si="2"/>
        <v>0</v>
      </c>
      <c r="AT39" s="37">
        <f t="shared" si="3"/>
        <v>0</v>
      </c>
      <c r="AU39" s="37" t="e">
        <f t="shared" si="4"/>
        <v>#DIV/0!</v>
      </c>
      <c r="AV39" s="37" t="e">
        <f t="shared" si="18"/>
        <v>#DIV/0!</v>
      </c>
      <c r="AW39" s="37" t="e">
        <f t="shared" si="39"/>
        <v>#DIV/0!</v>
      </c>
      <c r="AX39" s="37" t="e">
        <f t="shared" si="19"/>
        <v>#DIV/0!</v>
      </c>
      <c r="AZ39" s="37" t="e">
        <f t="shared" si="20"/>
        <v>#DIV/0!</v>
      </c>
      <c r="BA39" s="37" t="e">
        <f t="shared" si="21"/>
        <v>#DIV/0!</v>
      </c>
      <c r="BB39" s="37" t="e">
        <f t="shared" ca="1" si="22"/>
        <v>#VALUE!</v>
      </c>
      <c r="BC39" s="37" t="e">
        <f t="shared" si="23"/>
        <v>#DIV/0!</v>
      </c>
      <c r="BD39" s="37" t="e">
        <f t="shared" si="24"/>
        <v>#DIV/0!</v>
      </c>
      <c r="BE39" s="37" t="e">
        <f t="shared" si="25"/>
        <v>#DIV/0!</v>
      </c>
      <c r="BF39" s="37" t="e">
        <f t="shared" si="26"/>
        <v>#DIV/0!</v>
      </c>
      <c r="BG39" s="37" t="e">
        <f t="shared" si="27"/>
        <v>#DIV/0!</v>
      </c>
      <c r="BH39" s="37" t="e">
        <f t="shared" ca="1" si="28"/>
        <v>#VALUE!</v>
      </c>
      <c r="BI39" s="37" t="e">
        <f t="shared" si="29"/>
        <v>#DIV/0!</v>
      </c>
      <c r="BJ39" s="37" t="e">
        <f t="shared" si="30"/>
        <v>#DIV/0!</v>
      </c>
      <c r="BK39" s="37" t="e">
        <f t="shared" si="31"/>
        <v>#DIV/0!</v>
      </c>
      <c r="BL39" s="37" t="e">
        <f t="shared" si="32"/>
        <v>#DIV/0!</v>
      </c>
      <c r="BM39" s="37" t="e">
        <f t="shared" si="33"/>
        <v>#DIV/0!</v>
      </c>
      <c r="BN39" s="37" t="e">
        <f t="shared" ca="1" si="34"/>
        <v>#VALUE!</v>
      </c>
      <c r="BO39" s="37" t="e">
        <f t="shared" si="35"/>
        <v>#DIV/0!</v>
      </c>
      <c r="BP39" s="37" t="e">
        <f t="shared" si="36"/>
        <v>#DIV/0!</v>
      </c>
      <c r="BQ39" s="37" t="e">
        <f t="shared" si="37"/>
        <v>#DIV/0!</v>
      </c>
      <c r="BR39" s="37" t="e">
        <f t="shared" si="38"/>
        <v>#DIV/0!</v>
      </c>
      <c r="CH39" s="101"/>
    </row>
    <row r="40" spans="2:86">
      <c r="B40" s="34"/>
      <c r="C40" s="34"/>
      <c r="D40" s="34"/>
      <c r="E40" s="34"/>
      <c r="F40" s="34"/>
      <c r="G40" s="34"/>
      <c r="H40" s="57"/>
      <c r="I40" s="57"/>
      <c r="J40" s="89"/>
      <c r="K40" s="54" t="str">
        <f t="shared" si="5"/>
        <v/>
      </c>
      <c r="L40" s="54" t="str">
        <f t="shared" si="6"/>
        <v/>
      </c>
      <c r="M40" s="54" t="str">
        <f t="shared" si="7"/>
        <v/>
      </c>
      <c r="N40" s="54" t="str">
        <f t="shared" si="8"/>
        <v/>
      </c>
      <c r="O40" s="54" t="str">
        <f t="shared" si="9"/>
        <v/>
      </c>
      <c r="P40" s="54" t="str">
        <f t="shared" si="10"/>
        <v/>
      </c>
      <c r="Q40" s="54" t="str">
        <f t="shared" si="11"/>
        <v/>
      </c>
      <c r="R40" s="54" t="str">
        <f t="shared" si="12"/>
        <v/>
      </c>
      <c r="S40" s="54" t="str">
        <f t="shared" si="13"/>
        <v/>
      </c>
      <c r="T40" s="54" t="str">
        <f t="shared" si="14"/>
        <v/>
      </c>
      <c r="U40" s="72" t="str">
        <f t="shared" si="15"/>
        <v/>
      </c>
      <c r="V40" s="11"/>
      <c r="W40" s="7" t="s">
        <v>137</v>
      </c>
      <c r="X40" s="122" t="s">
        <v>138</v>
      </c>
      <c r="Y40" s="130">
        <v>5.3273908030432984E-2</v>
      </c>
      <c r="Z40" s="108">
        <v>4.8665491647052271E-2</v>
      </c>
      <c r="AA40" s="107"/>
      <c r="AC40" s="107"/>
      <c r="AD40" s="107"/>
      <c r="AE40" s="107"/>
      <c r="AF40" s="119" t="s">
        <v>139</v>
      </c>
      <c r="AG40" s="120">
        <v>31</v>
      </c>
      <c r="AH40" s="121">
        <v>46</v>
      </c>
      <c r="AI40" s="120">
        <v>47</v>
      </c>
      <c r="AJ40" s="107"/>
      <c r="AK40" s="66" t="s">
        <v>140</v>
      </c>
      <c r="AL40" s="52"/>
      <c r="AM40" s="6">
        <v>34</v>
      </c>
      <c r="AO40" s="37">
        <f t="shared" si="16"/>
        <v>1</v>
      </c>
      <c r="AP40" s="37" t="e">
        <f t="shared" si="0"/>
        <v>#DIV/0!</v>
      </c>
      <c r="AQ40" s="37">
        <f t="shared" si="1"/>
        <v>0</v>
      </c>
      <c r="AR40" s="37">
        <f t="shared" si="17"/>
        <v>0</v>
      </c>
      <c r="AS40" s="37">
        <f t="shared" si="2"/>
        <v>0</v>
      </c>
      <c r="AT40" s="37">
        <f t="shared" si="3"/>
        <v>0</v>
      </c>
      <c r="AU40" s="37" t="e">
        <f t="shared" si="4"/>
        <v>#DIV/0!</v>
      </c>
      <c r="AV40" s="37" t="e">
        <f t="shared" si="18"/>
        <v>#DIV/0!</v>
      </c>
      <c r="AW40" s="37" t="e">
        <f t="shared" si="39"/>
        <v>#DIV/0!</v>
      </c>
      <c r="AX40" s="37" t="e">
        <f t="shared" si="19"/>
        <v>#DIV/0!</v>
      </c>
      <c r="AZ40" s="37" t="e">
        <f t="shared" si="20"/>
        <v>#DIV/0!</v>
      </c>
      <c r="BA40" s="37" t="e">
        <f t="shared" si="21"/>
        <v>#DIV/0!</v>
      </c>
      <c r="BB40" s="37" t="e">
        <f t="shared" ca="1" si="22"/>
        <v>#VALUE!</v>
      </c>
      <c r="BC40" s="37" t="e">
        <f t="shared" si="23"/>
        <v>#DIV/0!</v>
      </c>
      <c r="BD40" s="37" t="e">
        <f t="shared" si="24"/>
        <v>#DIV/0!</v>
      </c>
      <c r="BE40" s="37" t="e">
        <f t="shared" si="25"/>
        <v>#DIV/0!</v>
      </c>
      <c r="BF40" s="37" t="e">
        <f t="shared" si="26"/>
        <v>#DIV/0!</v>
      </c>
      <c r="BG40" s="37" t="e">
        <f t="shared" si="27"/>
        <v>#DIV/0!</v>
      </c>
      <c r="BH40" s="37" t="e">
        <f t="shared" ca="1" si="28"/>
        <v>#VALUE!</v>
      </c>
      <c r="BI40" s="37" t="e">
        <f t="shared" si="29"/>
        <v>#DIV/0!</v>
      </c>
      <c r="BJ40" s="37" t="e">
        <f t="shared" si="30"/>
        <v>#DIV/0!</v>
      </c>
      <c r="BK40" s="37" t="e">
        <f t="shared" si="31"/>
        <v>#DIV/0!</v>
      </c>
      <c r="BL40" s="37" t="e">
        <f t="shared" si="32"/>
        <v>#DIV/0!</v>
      </c>
      <c r="BM40" s="37" t="e">
        <f t="shared" si="33"/>
        <v>#DIV/0!</v>
      </c>
      <c r="BN40" s="37" t="e">
        <f t="shared" ca="1" si="34"/>
        <v>#VALUE!</v>
      </c>
      <c r="BO40" s="37" t="e">
        <f t="shared" si="35"/>
        <v>#DIV/0!</v>
      </c>
      <c r="BP40" s="37" t="e">
        <f t="shared" si="36"/>
        <v>#DIV/0!</v>
      </c>
      <c r="BQ40" s="37" t="e">
        <f t="shared" si="37"/>
        <v>#DIV/0!</v>
      </c>
      <c r="BR40" s="37" t="e">
        <f t="shared" si="38"/>
        <v>#DIV/0!</v>
      </c>
      <c r="CH40" s="101"/>
    </row>
    <row r="41" spans="2:86">
      <c r="B41" s="34"/>
      <c r="C41" s="34"/>
      <c r="D41" s="34"/>
      <c r="E41" s="34"/>
      <c r="F41" s="34"/>
      <c r="G41" s="34"/>
      <c r="H41" s="57"/>
      <c r="I41" s="57"/>
      <c r="J41" s="89"/>
      <c r="K41" s="54" t="str">
        <f t="shared" si="5"/>
        <v/>
      </c>
      <c r="L41" s="54" t="str">
        <f t="shared" si="6"/>
        <v/>
      </c>
      <c r="M41" s="54" t="str">
        <f t="shared" si="7"/>
        <v/>
      </c>
      <c r="N41" s="54" t="str">
        <f t="shared" si="8"/>
        <v/>
      </c>
      <c r="O41" s="54" t="str">
        <f t="shared" si="9"/>
        <v/>
      </c>
      <c r="P41" s="54" t="str">
        <f t="shared" si="10"/>
        <v/>
      </c>
      <c r="Q41" s="54" t="str">
        <f t="shared" si="11"/>
        <v/>
      </c>
      <c r="R41" s="54" t="str">
        <f t="shared" si="12"/>
        <v/>
      </c>
      <c r="S41" s="54" t="str">
        <f t="shared" si="13"/>
        <v/>
      </c>
      <c r="T41" s="54" t="str">
        <f t="shared" si="14"/>
        <v/>
      </c>
      <c r="U41" s="72" t="str">
        <f t="shared" si="15"/>
        <v/>
      </c>
      <c r="V41" s="11"/>
      <c r="W41" s="7" t="s">
        <v>141</v>
      </c>
      <c r="X41" s="122" t="s">
        <v>142</v>
      </c>
      <c r="Y41" s="107">
        <v>5.6898737341866283E-2</v>
      </c>
      <c r="Z41" s="108">
        <v>5.086556231340375E-2</v>
      </c>
      <c r="AA41" s="107"/>
      <c r="AB41" s="107"/>
      <c r="AC41" s="107"/>
      <c r="AD41" s="107"/>
      <c r="AE41" s="107"/>
      <c r="AF41" s="119" t="s">
        <v>143</v>
      </c>
      <c r="AG41" s="120">
        <v>31</v>
      </c>
      <c r="AH41" s="121">
        <v>40</v>
      </c>
      <c r="AI41" s="120">
        <v>50</v>
      </c>
      <c r="AJ41" s="107"/>
      <c r="AK41" s="7" t="s">
        <v>144</v>
      </c>
      <c r="AL41" s="11"/>
      <c r="AM41" s="8">
        <v>1.1040000000000001</v>
      </c>
      <c r="AO41" s="37">
        <f t="shared" si="16"/>
        <v>1</v>
      </c>
      <c r="AP41" s="37" t="e">
        <f t="shared" si="0"/>
        <v>#DIV/0!</v>
      </c>
      <c r="AQ41" s="37">
        <f t="shared" si="1"/>
        <v>0</v>
      </c>
      <c r="AR41" s="37">
        <f t="shared" si="17"/>
        <v>0</v>
      </c>
      <c r="AS41" s="37">
        <f t="shared" si="2"/>
        <v>0</v>
      </c>
      <c r="AT41" s="37">
        <f t="shared" si="3"/>
        <v>0</v>
      </c>
      <c r="AU41" s="37" t="e">
        <f t="shared" si="4"/>
        <v>#DIV/0!</v>
      </c>
      <c r="AV41" s="37" t="e">
        <f t="shared" si="18"/>
        <v>#DIV/0!</v>
      </c>
      <c r="AW41" s="37" t="e">
        <f>AV41-0.009*AQ41</f>
        <v>#DIV/0!</v>
      </c>
      <c r="AX41" s="37" t="e">
        <f t="shared" si="19"/>
        <v>#DIV/0!</v>
      </c>
      <c r="AZ41" s="37" t="e">
        <f t="shared" ref="AZ41:AZ104" si="40">(AP41^0.49)*((AR41/75)^0.64)*((D41/2000)^0.19)*AT41*0.674041325*$AM$45</f>
        <v>#DIV/0!</v>
      </c>
      <c r="BA41" s="37" t="e">
        <f t="shared" ref="BA41:BA104" si="41">((AP41/10)^3.83)*((AR41/75)^1.52)*AO41*0.068625813*$AM$45</f>
        <v>#DIV/0!</v>
      </c>
      <c r="BB41" s="37" t="e">
        <f t="shared" ref="BB41:BB104" ca="1" si="42">OFFSET($Z$29,AS41,0)*(492.82604146/C41)*$AM$45</f>
        <v>#VALUE!</v>
      </c>
      <c r="BC41" s="37" t="e">
        <f t="shared" ref="BC41:BC104" si="43">SUM(AZ41:BB41)</f>
        <v>#DIV/0!</v>
      </c>
      <c r="BD41" s="37" t="e">
        <f t="shared" si="24"/>
        <v>#DIV/0!</v>
      </c>
      <c r="BE41" s="37" t="e">
        <f t="shared" ref="BE41:BE104" si="44">((AP41/10)^3)*((AQ41/50)^1.52)*C41*AO41*$AM$31*((100-$AM$36)/100)/($C41)</f>
        <v>#DIV/0!</v>
      </c>
      <c r="BF41" s="37" t="e">
        <f t="shared" ref="BF41:BF104" si="45">BD41*$AM$32/$AM$30</f>
        <v>#DIV/0!</v>
      </c>
      <c r="BG41" s="37" t="e">
        <f t="shared" si="27"/>
        <v>#DIV/0!</v>
      </c>
      <c r="BH41" s="37" t="e">
        <f t="shared" ref="BH41:BH104" ca="1" si="46">OFFSET($Y$29,AS41,0)*$AM$34*((100-$AM$36)/100)/($C41)</f>
        <v>#VALUE!</v>
      </c>
      <c r="BI41" s="37" t="e">
        <f t="shared" ref="BI41:BI104" si="47">SUM(BD41:BH41)</f>
        <v>#DIV/0!</v>
      </c>
      <c r="BJ41" s="37" t="e">
        <f t="shared" ref="BJ41:BJ104" si="48">AX41*AT41*B41*$AL$30*((100-$AL$36)/100)/($C41)</f>
        <v>#DIV/0!</v>
      </c>
      <c r="BK41" s="37" t="e">
        <f t="shared" ref="BK41:BK104" si="49">((AP41/10)^3)*((AQ41/50)^1.52)*C41*AO41*$AL$31*((100-$AL$36)/100)/($C41)</f>
        <v>#DIV/0!</v>
      </c>
      <c r="BL41" s="37" t="e">
        <f t="shared" ref="BL41:BL104" si="50">BJ41*$AL$32/$AL$30</f>
        <v>#DIV/0!</v>
      </c>
      <c r="BM41" s="37" t="e">
        <f t="shared" si="33"/>
        <v>#DIV/0!</v>
      </c>
      <c r="BN41" s="37" t="e">
        <f t="shared" ref="BN41:BN104" ca="1" si="51">OFFSET($Y$29,AS41,0)*$AL$34*((100-$AL$36)/100)/($C41)</f>
        <v>#VALUE!</v>
      </c>
      <c r="BO41" s="37" t="e">
        <f t="shared" ref="BO41:BO104" si="52">SUM(BJ41:BN41)</f>
        <v>#DIV/0!</v>
      </c>
      <c r="BP41" s="37" t="e">
        <f t="shared" ref="BP41:BP104" si="53">(BI41-BC41)*$AM$46</f>
        <v>#DIV/0!</v>
      </c>
      <c r="BQ41" s="37" t="e">
        <f t="shared" si="37"/>
        <v>#DIV/0!</v>
      </c>
      <c r="BR41" s="37" t="e">
        <f t="shared" ref="BR41:BR104" si="54">MIN(BQ41,BO41)</f>
        <v>#DIV/0!</v>
      </c>
      <c r="CH41" s="101"/>
    </row>
    <row r="42" spans="2:86">
      <c r="B42" s="34"/>
      <c r="C42" s="34"/>
      <c r="D42" s="34"/>
      <c r="E42" s="34"/>
      <c r="F42" s="34"/>
      <c r="G42" s="34"/>
      <c r="H42" s="57"/>
      <c r="I42" s="57"/>
      <c r="J42" s="89"/>
      <c r="K42" s="54" t="str">
        <f t="shared" si="5"/>
        <v/>
      </c>
      <c r="L42" s="54" t="str">
        <f t="shared" si="6"/>
        <v/>
      </c>
      <c r="M42" s="54" t="str">
        <f t="shared" si="7"/>
        <v/>
      </c>
      <c r="N42" s="54" t="str">
        <f t="shared" si="8"/>
        <v/>
      </c>
      <c r="O42" s="54" t="str">
        <f t="shared" si="9"/>
        <v/>
      </c>
      <c r="P42" s="54" t="str">
        <f t="shared" si="10"/>
        <v/>
      </c>
      <c r="Q42" s="54" t="str">
        <f t="shared" si="11"/>
        <v/>
      </c>
      <c r="R42" s="54" t="str">
        <f t="shared" si="12"/>
        <v/>
      </c>
      <c r="S42" s="54" t="str">
        <f t="shared" si="13"/>
        <v/>
      </c>
      <c r="T42" s="54" t="str">
        <f t="shared" si="14"/>
        <v/>
      </c>
      <c r="U42" s="72" t="str">
        <f t="shared" si="15"/>
        <v/>
      </c>
      <c r="V42" s="11"/>
      <c r="W42" s="7" t="s">
        <v>145</v>
      </c>
      <c r="X42" s="122" t="s">
        <v>146</v>
      </c>
      <c r="Y42" s="107">
        <v>6.0798429301882138E-2</v>
      </c>
      <c r="Z42" s="108">
        <v>5.3341226539869738E-2</v>
      </c>
      <c r="AA42" s="107"/>
      <c r="AB42" s="107"/>
      <c r="AC42" s="107"/>
      <c r="AD42" s="107"/>
      <c r="AE42" s="107"/>
      <c r="AF42" s="119" t="s">
        <v>147</v>
      </c>
      <c r="AG42" s="120">
        <v>38</v>
      </c>
      <c r="AH42" s="121">
        <v>46</v>
      </c>
      <c r="AI42" s="120">
        <v>47</v>
      </c>
      <c r="AJ42" s="107"/>
      <c r="AK42" s="7" t="s">
        <v>148</v>
      </c>
      <c r="AL42" s="11"/>
      <c r="AM42" s="8">
        <v>0.995</v>
      </c>
      <c r="AO42" s="37">
        <f t="shared" si="16"/>
        <v>1</v>
      </c>
      <c r="AP42" s="37" t="e">
        <f t="shared" si="0"/>
        <v>#DIV/0!</v>
      </c>
      <c r="AQ42" s="37">
        <f t="shared" si="1"/>
        <v>0</v>
      </c>
      <c r="AR42" s="37">
        <f t="shared" si="17"/>
        <v>0</v>
      </c>
      <c r="AS42" s="37">
        <f t="shared" si="2"/>
        <v>0</v>
      </c>
      <c r="AT42" s="37">
        <f t="shared" si="3"/>
        <v>0</v>
      </c>
      <c r="AU42" s="37" t="e">
        <f t="shared" si="4"/>
        <v>#DIV/0!</v>
      </c>
      <c r="AV42" s="37" t="e">
        <f t="shared" si="18"/>
        <v>#DIV/0!</v>
      </c>
      <c r="AW42" s="37" t="e">
        <f t="shared" ref="AW42:AW48" si="55">AV42-0.009*AQ42</f>
        <v>#DIV/0!</v>
      </c>
      <c r="AX42" s="37" t="e">
        <f t="shared" si="19"/>
        <v>#DIV/0!</v>
      </c>
      <c r="AZ42" s="37" t="e">
        <f t="shared" si="40"/>
        <v>#DIV/0!</v>
      </c>
      <c r="BA42" s="37" t="e">
        <f t="shared" si="41"/>
        <v>#DIV/0!</v>
      </c>
      <c r="BB42" s="37" t="e">
        <f t="shared" ca="1" si="42"/>
        <v>#VALUE!</v>
      </c>
      <c r="BC42" s="37" t="e">
        <f t="shared" si="43"/>
        <v>#DIV/0!</v>
      </c>
      <c r="BD42" s="37" t="e">
        <f t="shared" si="24"/>
        <v>#DIV/0!</v>
      </c>
      <c r="BE42" s="37" t="e">
        <f t="shared" si="44"/>
        <v>#DIV/0!</v>
      </c>
      <c r="BF42" s="37" t="e">
        <f t="shared" si="45"/>
        <v>#DIV/0!</v>
      </c>
      <c r="BG42" s="37" t="e">
        <f t="shared" si="27"/>
        <v>#DIV/0!</v>
      </c>
      <c r="BH42" s="37" t="e">
        <f t="shared" ca="1" si="46"/>
        <v>#VALUE!</v>
      </c>
      <c r="BI42" s="37" t="e">
        <f t="shared" si="47"/>
        <v>#DIV/0!</v>
      </c>
      <c r="BJ42" s="37" t="e">
        <f t="shared" si="48"/>
        <v>#DIV/0!</v>
      </c>
      <c r="BK42" s="37" t="e">
        <f t="shared" si="49"/>
        <v>#DIV/0!</v>
      </c>
      <c r="BL42" s="37" t="e">
        <f t="shared" si="50"/>
        <v>#DIV/0!</v>
      </c>
      <c r="BM42" s="37" t="e">
        <f t="shared" si="33"/>
        <v>#DIV/0!</v>
      </c>
      <c r="BN42" s="37" t="e">
        <f t="shared" ca="1" si="51"/>
        <v>#VALUE!</v>
      </c>
      <c r="BO42" s="37" t="e">
        <f t="shared" si="52"/>
        <v>#DIV/0!</v>
      </c>
      <c r="BP42" s="37" t="e">
        <f t="shared" si="53"/>
        <v>#DIV/0!</v>
      </c>
      <c r="BQ42" s="37" t="e">
        <f t="shared" si="37"/>
        <v>#DIV/0!</v>
      </c>
      <c r="BR42" s="37" t="e">
        <f t="shared" si="54"/>
        <v>#DIV/0!</v>
      </c>
    </row>
    <row r="43" spans="2:86">
      <c r="B43" s="34"/>
      <c r="C43" s="34"/>
      <c r="D43" s="34"/>
      <c r="E43" s="34"/>
      <c r="F43" s="34"/>
      <c r="G43" s="34"/>
      <c r="H43" s="57"/>
      <c r="I43" s="57"/>
      <c r="J43" s="89"/>
      <c r="K43" s="54" t="str">
        <f t="shared" si="5"/>
        <v/>
      </c>
      <c r="L43" s="54" t="str">
        <f t="shared" si="6"/>
        <v/>
      </c>
      <c r="M43" s="54" t="str">
        <f t="shared" si="7"/>
        <v/>
      </c>
      <c r="N43" s="54" t="str">
        <f t="shared" si="8"/>
        <v/>
      </c>
      <c r="O43" s="54" t="str">
        <f t="shared" si="9"/>
        <v/>
      </c>
      <c r="P43" s="54" t="str">
        <f t="shared" si="10"/>
        <v/>
      </c>
      <c r="Q43" s="54" t="str">
        <f t="shared" si="11"/>
        <v/>
      </c>
      <c r="R43" s="54" t="str">
        <f t="shared" si="12"/>
        <v/>
      </c>
      <c r="S43" s="54" t="str">
        <f t="shared" si="13"/>
        <v/>
      </c>
      <c r="T43" s="54" t="str">
        <f t="shared" si="14"/>
        <v/>
      </c>
      <c r="U43" s="72" t="str">
        <f t="shared" si="15"/>
        <v/>
      </c>
      <c r="V43" s="11"/>
      <c r="W43" s="9" t="s">
        <v>149</v>
      </c>
      <c r="X43" s="124" t="s">
        <v>150</v>
      </c>
      <c r="Y43" s="117">
        <v>6.7477133212463195E-2</v>
      </c>
      <c r="Z43" s="118">
        <v>5.5140529180067899E-2</v>
      </c>
      <c r="AA43" s="107"/>
      <c r="AB43" s="107"/>
      <c r="AC43" s="107"/>
      <c r="AD43" s="107"/>
      <c r="AE43" s="107"/>
      <c r="AF43" s="119" t="s">
        <v>151</v>
      </c>
      <c r="AG43" s="120">
        <v>30</v>
      </c>
      <c r="AH43" s="121">
        <v>40</v>
      </c>
      <c r="AI43" s="120">
        <v>50</v>
      </c>
      <c r="AJ43" s="107"/>
      <c r="AK43" s="7" t="s">
        <v>152</v>
      </c>
      <c r="AL43" s="11"/>
      <c r="AM43" s="8">
        <v>1.046</v>
      </c>
      <c r="AO43" s="37">
        <f t="shared" si="16"/>
        <v>1</v>
      </c>
      <c r="AP43" s="37" t="e">
        <f t="shared" si="0"/>
        <v>#DIV/0!</v>
      </c>
      <c r="AQ43" s="37">
        <f t="shared" si="1"/>
        <v>0</v>
      </c>
      <c r="AR43" s="37">
        <f t="shared" si="17"/>
        <v>0</v>
      </c>
      <c r="AS43" s="37">
        <f t="shared" si="2"/>
        <v>0</v>
      </c>
      <c r="AT43" s="37">
        <f t="shared" si="3"/>
        <v>0</v>
      </c>
      <c r="AU43" s="37" t="e">
        <f t="shared" si="4"/>
        <v>#DIV/0!</v>
      </c>
      <c r="AV43" s="37" t="e">
        <f t="shared" si="18"/>
        <v>#DIV/0!</v>
      </c>
      <c r="AW43" s="37" t="e">
        <f t="shared" si="55"/>
        <v>#DIV/0!</v>
      </c>
      <c r="AX43" s="37" t="e">
        <f t="shared" si="19"/>
        <v>#DIV/0!</v>
      </c>
      <c r="AZ43" s="37" t="e">
        <f t="shared" si="40"/>
        <v>#DIV/0!</v>
      </c>
      <c r="BA43" s="37" t="e">
        <f t="shared" si="41"/>
        <v>#DIV/0!</v>
      </c>
      <c r="BB43" s="37" t="e">
        <f t="shared" ca="1" si="42"/>
        <v>#VALUE!</v>
      </c>
      <c r="BC43" s="37" t="e">
        <f t="shared" si="43"/>
        <v>#DIV/0!</v>
      </c>
      <c r="BD43" s="37" t="e">
        <f t="shared" si="24"/>
        <v>#DIV/0!</v>
      </c>
      <c r="BE43" s="37" t="e">
        <f t="shared" si="44"/>
        <v>#DIV/0!</v>
      </c>
      <c r="BF43" s="37" t="e">
        <f t="shared" si="45"/>
        <v>#DIV/0!</v>
      </c>
      <c r="BG43" s="37" t="e">
        <f t="shared" si="27"/>
        <v>#DIV/0!</v>
      </c>
      <c r="BH43" s="37" t="e">
        <f t="shared" ca="1" si="46"/>
        <v>#VALUE!</v>
      </c>
      <c r="BI43" s="37" t="e">
        <f t="shared" si="47"/>
        <v>#DIV/0!</v>
      </c>
      <c r="BJ43" s="37" t="e">
        <f t="shared" si="48"/>
        <v>#DIV/0!</v>
      </c>
      <c r="BK43" s="37" t="e">
        <f t="shared" si="49"/>
        <v>#DIV/0!</v>
      </c>
      <c r="BL43" s="37" t="e">
        <f t="shared" si="50"/>
        <v>#DIV/0!</v>
      </c>
      <c r="BM43" s="37" t="e">
        <f t="shared" si="33"/>
        <v>#DIV/0!</v>
      </c>
      <c r="BN43" s="37" t="e">
        <f t="shared" ca="1" si="51"/>
        <v>#VALUE!</v>
      </c>
      <c r="BO43" s="37" t="e">
        <f t="shared" si="52"/>
        <v>#DIV/0!</v>
      </c>
      <c r="BP43" s="37" t="e">
        <f t="shared" si="53"/>
        <v>#DIV/0!</v>
      </c>
      <c r="BQ43" s="37" t="e">
        <f t="shared" si="37"/>
        <v>#DIV/0!</v>
      </c>
      <c r="BR43" s="37" t="e">
        <f t="shared" si="54"/>
        <v>#DIV/0!</v>
      </c>
    </row>
    <row r="44" spans="2:86">
      <c r="B44" s="34"/>
      <c r="C44" s="34"/>
      <c r="D44" s="34"/>
      <c r="E44" s="34"/>
      <c r="F44" s="34"/>
      <c r="G44" s="34"/>
      <c r="H44" s="57"/>
      <c r="I44" s="57"/>
      <c r="J44" s="89"/>
      <c r="K44" s="54" t="str">
        <f t="shared" si="5"/>
        <v/>
      </c>
      <c r="L44" s="54" t="str">
        <f t="shared" si="6"/>
        <v/>
      </c>
      <c r="M44" s="54" t="str">
        <f t="shared" si="7"/>
        <v/>
      </c>
      <c r="N44" s="54" t="str">
        <f t="shared" si="8"/>
        <v/>
      </c>
      <c r="O44" s="54" t="str">
        <f t="shared" si="9"/>
        <v/>
      </c>
      <c r="P44" s="54" t="str">
        <f t="shared" si="10"/>
        <v/>
      </c>
      <c r="Q44" s="54" t="str">
        <f t="shared" si="11"/>
        <v/>
      </c>
      <c r="R44" s="54" t="str">
        <f t="shared" si="12"/>
        <v/>
      </c>
      <c r="S44" s="54" t="str">
        <f t="shared" si="13"/>
        <v/>
      </c>
      <c r="T44" s="54" t="str">
        <f t="shared" si="14"/>
        <v/>
      </c>
      <c r="U44" s="72" t="str">
        <f t="shared" si="15"/>
        <v/>
      </c>
      <c r="V44" s="11"/>
      <c r="W44" s="7" t="s">
        <v>153</v>
      </c>
      <c r="X44" s="122" t="s">
        <v>154</v>
      </c>
      <c r="Y44" s="107">
        <v>5.2202713776413986E-2</v>
      </c>
      <c r="Z44" s="108">
        <v>4.7666286558176063E-2</v>
      </c>
      <c r="AA44" s="107"/>
      <c r="AB44" s="107"/>
      <c r="AC44" s="107"/>
      <c r="AD44" s="107"/>
      <c r="AE44" s="107"/>
      <c r="AF44" s="119" t="s">
        <v>155</v>
      </c>
      <c r="AG44" s="120">
        <v>18</v>
      </c>
      <c r="AH44" s="121">
        <v>35</v>
      </c>
      <c r="AI44" s="120">
        <v>41</v>
      </c>
      <c r="AJ44" s="107"/>
      <c r="AK44" s="7" t="s">
        <v>156</v>
      </c>
      <c r="AL44" s="11"/>
      <c r="AM44" s="8">
        <v>1.052</v>
      </c>
      <c r="AO44" s="37">
        <f t="shared" si="16"/>
        <v>1</v>
      </c>
      <c r="AP44" s="37" t="e">
        <f t="shared" si="0"/>
        <v>#DIV/0!</v>
      </c>
      <c r="AQ44" s="37">
        <f t="shared" si="1"/>
        <v>0</v>
      </c>
      <c r="AR44" s="37">
        <f t="shared" si="17"/>
        <v>0</v>
      </c>
      <c r="AS44" s="37">
        <f t="shared" si="2"/>
        <v>0</v>
      </c>
      <c r="AT44" s="37">
        <f t="shared" si="3"/>
        <v>0</v>
      </c>
      <c r="AU44" s="37" t="e">
        <f t="shared" si="4"/>
        <v>#DIV/0!</v>
      </c>
      <c r="AV44" s="37" t="e">
        <f t="shared" si="18"/>
        <v>#DIV/0!</v>
      </c>
      <c r="AW44" s="37" t="e">
        <f t="shared" si="55"/>
        <v>#DIV/0!</v>
      </c>
      <c r="AX44" s="37" t="e">
        <f t="shared" si="19"/>
        <v>#DIV/0!</v>
      </c>
      <c r="AZ44" s="37" t="e">
        <f t="shared" si="40"/>
        <v>#DIV/0!</v>
      </c>
      <c r="BA44" s="37" t="e">
        <f t="shared" si="41"/>
        <v>#DIV/0!</v>
      </c>
      <c r="BB44" s="37" t="e">
        <f t="shared" ca="1" si="42"/>
        <v>#VALUE!</v>
      </c>
      <c r="BC44" s="37" t="e">
        <f t="shared" si="43"/>
        <v>#DIV/0!</v>
      </c>
      <c r="BD44" s="37" t="e">
        <f t="shared" si="24"/>
        <v>#DIV/0!</v>
      </c>
      <c r="BE44" s="37" t="e">
        <f t="shared" si="44"/>
        <v>#DIV/0!</v>
      </c>
      <c r="BF44" s="37" t="e">
        <f t="shared" si="45"/>
        <v>#DIV/0!</v>
      </c>
      <c r="BG44" s="37" t="e">
        <f t="shared" si="27"/>
        <v>#DIV/0!</v>
      </c>
      <c r="BH44" s="37" t="e">
        <f t="shared" ca="1" si="46"/>
        <v>#VALUE!</v>
      </c>
      <c r="BI44" s="37" t="e">
        <f t="shared" si="47"/>
        <v>#DIV/0!</v>
      </c>
      <c r="BJ44" s="37" t="e">
        <f t="shared" si="48"/>
        <v>#DIV/0!</v>
      </c>
      <c r="BK44" s="37" t="e">
        <f t="shared" si="49"/>
        <v>#DIV/0!</v>
      </c>
      <c r="BL44" s="37" t="e">
        <f t="shared" si="50"/>
        <v>#DIV/0!</v>
      </c>
      <c r="BM44" s="37" t="e">
        <f t="shared" si="33"/>
        <v>#DIV/0!</v>
      </c>
      <c r="BN44" s="37" t="e">
        <f t="shared" ca="1" si="51"/>
        <v>#VALUE!</v>
      </c>
      <c r="BO44" s="37" t="e">
        <f t="shared" si="52"/>
        <v>#DIV/0!</v>
      </c>
      <c r="BP44" s="37" t="e">
        <f t="shared" si="53"/>
        <v>#DIV/0!</v>
      </c>
      <c r="BQ44" s="37" t="e">
        <f t="shared" si="37"/>
        <v>#DIV/0!</v>
      </c>
      <c r="BR44" s="37" t="e">
        <f t="shared" si="54"/>
        <v>#DIV/0!</v>
      </c>
    </row>
    <row r="45" spans="2:86">
      <c r="B45" s="34"/>
      <c r="C45" s="34"/>
      <c r="D45" s="34"/>
      <c r="E45" s="34"/>
      <c r="F45" s="34"/>
      <c r="G45" s="34"/>
      <c r="H45" s="57"/>
      <c r="I45" s="57"/>
      <c r="J45" s="89"/>
      <c r="K45" s="54" t="str">
        <f t="shared" si="5"/>
        <v/>
      </c>
      <c r="L45" s="54" t="str">
        <f t="shared" si="6"/>
        <v/>
      </c>
      <c r="M45" s="54" t="str">
        <f t="shared" si="7"/>
        <v/>
      </c>
      <c r="N45" s="54" t="str">
        <f t="shared" si="8"/>
        <v/>
      </c>
      <c r="O45" s="54" t="str">
        <f t="shared" si="9"/>
        <v/>
      </c>
      <c r="P45" s="54" t="str">
        <f t="shared" si="10"/>
        <v/>
      </c>
      <c r="Q45" s="54" t="str">
        <f t="shared" si="11"/>
        <v/>
      </c>
      <c r="R45" s="54" t="str">
        <f t="shared" si="12"/>
        <v/>
      </c>
      <c r="S45" s="54" t="str">
        <f t="shared" si="13"/>
        <v/>
      </c>
      <c r="T45" s="54" t="str">
        <f t="shared" si="14"/>
        <v/>
      </c>
      <c r="U45" s="72" t="str">
        <f t="shared" si="15"/>
        <v/>
      </c>
      <c r="V45" s="11"/>
      <c r="W45" s="9" t="s">
        <v>157</v>
      </c>
      <c r="X45" s="124" t="s">
        <v>158</v>
      </c>
      <c r="Y45" s="117">
        <v>6.3775960273058832E-2</v>
      </c>
      <c r="Z45" s="118">
        <v>5.6043523262329441E-2</v>
      </c>
      <c r="AA45" s="107"/>
      <c r="AB45" s="107"/>
      <c r="AC45" s="107"/>
      <c r="AD45" s="107"/>
      <c r="AE45" s="107"/>
      <c r="AF45" s="123" t="s">
        <v>159</v>
      </c>
      <c r="AG45" s="120">
        <v>25</v>
      </c>
      <c r="AH45" s="121">
        <v>32</v>
      </c>
      <c r="AI45" s="120">
        <v>41</v>
      </c>
      <c r="AJ45" s="107"/>
      <c r="AK45" s="7" t="s">
        <v>160</v>
      </c>
      <c r="AL45" s="11"/>
      <c r="AM45" s="8">
        <f>AM41*AM42*AM43*AM44*(100-AM40)/100</f>
        <v>0.79778067874560021</v>
      </c>
      <c r="AO45" s="37">
        <f t="shared" si="16"/>
        <v>1</v>
      </c>
      <c r="AP45" s="37" t="e">
        <f t="shared" si="0"/>
        <v>#DIV/0!</v>
      </c>
      <c r="AQ45" s="37">
        <f t="shared" si="1"/>
        <v>0</v>
      </c>
      <c r="AR45" s="37">
        <f t="shared" si="17"/>
        <v>0</v>
      </c>
      <c r="AS45" s="37">
        <f t="shared" si="2"/>
        <v>0</v>
      </c>
      <c r="AT45" s="37">
        <f t="shared" si="3"/>
        <v>0</v>
      </c>
      <c r="AU45" s="37" t="e">
        <f t="shared" si="4"/>
        <v>#DIV/0!</v>
      </c>
      <c r="AV45" s="37" t="e">
        <f t="shared" si="18"/>
        <v>#DIV/0!</v>
      </c>
      <c r="AW45" s="37" t="e">
        <f t="shared" si="55"/>
        <v>#DIV/0!</v>
      </c>
      <c r="AX45" s="37" t="e">
        <f t="shared" si="19"/>
        <v>#DIV/0!</v>
      </c>
      <c r="AZ45" s="37" t="e">
        <f t="shared" si="40"/>
        <v>#DIV/0!</v>
      </c>
      <c r="BA45" s="37" t="e">
        <f t="shared" si="41"/>
        <v>#DIV/0!</v>
      </c>
      <c r="BB45" s="37" t="e">
        <f t="shared" ca="1" si="42"/>
        <v>#VALUE!</v>
      </c>
      <c r="BC45" s="37" t="e">
        <f t="shared" si="43"/>
        <v>#DIV/0!</v>
      </c>
      <c r="BD45" s="37" t="e">
        <f t="shared" si="24"/>
        <v>#DIV/0!</v>
      </c>
      <c r="BE45" s="37" t="e">
        <f t="shared" si="44"/>
        <v>#DIV/0!</v>
      </c>
      <c r="BF45" s="37" t="e">
        <f t="shared" si="45"/>
        <v>#DIV/0!</v>
      </c>
      <c r="BG45" s="37" t="e">
        <f t="shared" si="27"/>
        <v>#DIV/0!</v>
      </c>
      <c r="BH45" s="37" t="e">
        <f t="shared" ca="1" si="46"/>
        <v>#VALUE!</v>
      </c>
      <c r="BI45" s="37" t="e">
        <f t="shared" si="47"/>
        <v>#DIV/0!</v>
      </c>
      <c r="BJ45" s="37" t="e">
        <f t="shared" si="48"/>
        <v>#DIV/0!</v>
      </c>
      <c r="BK45" s="37" t="e">
        <f t="shared" si="49"/>
        <v>#DIV/0!</v>
      </c>
      <c r="BL45" s="37" t="e">
        <f t="shared" si="50"/>
        <v>#DIV/0!</v>
      </c>
      <c r="BM45" s="37" t="e">
        <f t="shared" si="33"/>
        <v>#DIV/0!</v>
      </c>
      <c r="BN45" s="37" t="e">
        <f t="shared" ca="1" si="51"/>
        <v>#VALUE!</v>
      </c>
      <c r="BO45" s="37" t="e">
        <f t="shared" si="52"/>
        <v>#DIV/0!</v>
      </c>
      <c r="BP45" s="37" t="e">
        <f t="shared" si="53"/>
        <v>#DIV/0!</v>
      </c>
      <c r="BQ45" s="37" t="e">
        <f t="shared" si="37"/>
        <v>#DIV/0!</v>
      </c>
      <c r="BR45" s="37" t="e">
        <f t="shared" si="54"/>
        <v>#DIV/0!</v>
      </c>
    </row>
    <row r="46" spans="2:86">
      <c r="B46" s="34"/>
      <c r="C46" s="34"/>
      <c r="D46" s="34"/>
      <c r="E46" s="34"/>
      <c r="F46" s="34"/>
      <c r="G46" s="34"/>
      <c r="H46" s="57"/>
      <c r="I46" s="57"/>
      <c r="J46" s="89"/>
      <c r="K46" s="54" t="str">
        <f t="shared" si="5"/>
        <v/>
      </c>
      <c r="L46" s="54" t="str">
        <f t="shared" si="6"/>
        <v/>
      </c>
      <c r="M46" s="54" t="str">
        <f t="shared" si="7"/>
        <v/>
      </c>
      <c r="N46" s="54" t="str">
        <f t="shared" si="8"/>
        <v/>
      </c>
      <c r="O46" s="54" t="str">
        <f t="shared" si="9"/>
        <v/>
      </c>
      <c r="P46" s="54" t="str">
        <f t="shared" si="10"/>
        <v/>
      </c>
      <c r="Q46" s="54" t="str">
        <f t="shared" si="11"/>
        <v/>
      </c>
      <c r="R46" s="54" t="str">
        <f t="shared" si="12"/>
        <v/>
      </c>
      <c r="S46" s="54" t="str">
        <f t="shared" si="13"/>
        <v/>
      </c>
      <c r="T46" s="54" t="str">
        <f t="shared" si="14"/>
        <v/>
      </c>
      <c r="U46" s="72" t="str">
        <f t="shared" si="15"/>
        <v/>
      </c>
      <c r="V46" s="11"/>
      <c r="W46" s="7" t="s">
        <v>161</v>
      </c>
      <c r="X46" s="122" t="s">
        <v>162</v>
      </c>
      <c r="Y46" s="107">
        <v>5.8903308563490811E-2</v>
      </c>
      <c r="Z46" s="108">
        <v>5.3617700095814042E-2</v>
      </c>
      <c r="AA46" s="107"/>
      <c r="AB46" s="107"/>
      <c r="AC46" s="107"/>
      <c r="AD46" s="107"/>
      <c r="AE46" s="107"/>
      <c r="AF46" s="119" t="s">
        <v>163</v>
      </c>
      <c r="AG46" s="120">
        <v>78</v>
      </c>
      <c r="AH46" s="121">
        <v>67</v>
      </c>
      <c r="AI46" s="120">
        <v>67</v>
      </c>
      <c r="AJ46" s="107"/>
      <c r="AK46" s="7" t="s">
        <v>164</v>
      </c>
      <c r="AL46" s="11"/>
      <c r="AM46" s="8">
        <v>0.42769809731324898</v>
      </c>
      <c r="AO46" s="37">
        <f t="shared" si="16"/>
        <v>1</v>
      </c>
      <c r="AP46" s="37" t="e">
        <f t="shared" si="0"/>
        <v>#DIV/0!</v>
      </c>
      <c r="AQ46" s="37">
        <f t="shared" si="1"/>
        <v>0</v>
      </c>
      <c r="AR46" s="37">
        <f t="shared" si="17"/>
        <v>0</v>
      </c>
      <c r="AS46" s="37">
        <f t="shared" si="2"/>
        <v>0</v>
      </c>
      <c r="AT46" s="37">
        <f t="shared" si="3"/>
        <v>0</v>
      </c>
      <c r="AU46" s="37" t="e">
        <f t="shared" si="4"/>
        <v>#DIV/0!</v>
      </c>
      <c r="AV46" s="37" t="e">
        <f t="shared" si="18"/>
        <v>#DIV/0!</v>
      </c>
      <c r="AW46" s="37" t="e">
        <f t="shared" si="55"/>
        <v>#DIV/0!</v>
      </c>
      <c r="AX46" s="37" t="e">
        <f t="shared" si="19"/>
        <v>#DIV/0!</v>
      </c>
      <c r="AZ46" s="37" t="e">
        <f t="shared" si="40"/>
        <v>#DIV/0!</v>
      </c>
      <c r="BA46" s="37" t="e">
        <f t="shared" si="41"/>
        <v>#DIV/0!</v>
      </c>
      <c r="BB46" s="37" t="e">
        <f t="shared" ca="1" si="42"/>
        <v>#VALUE!</v>
      </c>
      <c r="BC46" s="37" t="e">
        <f t="shared" si="43"/>
        <v>#DIV/0!</v>
      </c>
      <c r="BD46" s="37" t="e">
        <f t="shared" si="24"/>
        <v>#DIV/0!</v>
      </c>
      <c r="BE46" s="37" t="e">
        <f t="shared" si="44"/>
        <v>#DIV/0!</v>
      </c>
      <c r="BF46" s="37" t="e">
        <f t="shared" si="45"/>
        <v>#DIV/0!</v>
      </c>
      <c r="BG46" s="37" t="e">
        <f t="shared" si="27"/>
        <v>#DIV/0!</v>
      </c>
      <c r="BH46" s="37" t="e">
        <f t="shared" ca="1" si="46"/>
        <v>#VALUE!</v>
      </c>
      <c r="BI46" s="37" t="e">
        <f t="shared" si="47"/>
        <v>#DIV/0!</v>
      </c>
      <c r="BJ46" s="37" t="e">
        <f t="shared" si="48"/>
        <v>#DIV/0!</v>
      </c>
      <c r="BK46" s="37" t="e">
        <f t="shared" si="49"/>
        <v>#DIV/0!</v>
      </c>
      <c r="BL46" s="37" t="e">
        <f t="shared" si="50"/>
        <v>#DIV/0!</v>
      </c>
      <c r="BM46" s="37" t="e">
        <f t="shared" si="33"/>
        <v>#DIV/0!</v>
      </c>
      <c r="BN46" s="37" t="e">
        <f t="shared" ca="1" si="51"/>
        <v>#VALUE!</v>
      </c>
      <c r="BO46" s="37" t="e">
        <f t="shared" si="52"/>
        <v>#DIV/0!</v>
      </c>
      <c r="BP46" s="37" t="e">
        <f t="shared" si="53"/>
        <v>#DIV/0!</v>
      </c>
      <c r="BQ46" s="37" t="e">
        <f t="shared" si="37"/>
        <v>#DIV/0!</v>
      </c>
      <c r="BR46" s="37" t="e">
        <f t="shared" si="54"/>
        <v>#DIV/0!</v>
      </c>
    </row>
    <row r="47" spans="2:86">
      <c r="B47" s="34"/>
      <c r="C47" s="34"/>
      <c r="D47" s="34"/>
      <c r="E47" s="34"/>
      <c r="F47" s="34"/>
      <c r="G47" s="34"/>
      <c r="H47" s="57"/>
      <c r="I47" s="57"/>
      <c r="J47" s="89"/>
      <c r="K47" s="54" t="str">
        <f t="shared" si="5"/>
        <v/>
      </c>
      <c r="L47" s="54" t="str">
        <f t="shared" si="6"/>
        <v/>
      </c>
      <c r="M47" s="54" t="str">
        <f t="shared" si="7"/>
        <v/>
      </c>
      <c r="N47" s="54" t="str">
        <f t="shared" si="8"/>
        <v/>
      </c>
      <c r="O47" s="54" t="str">
        <f t="shared" si="9"/>
        <v/>
      </c>
      <c r="P47" s="54" t="str">
        <f t="shared" si="10"/>
        <v/>
      </c>
      <c r="Q47" s="54" t="str">
        <f t="shared" si="11"/>
        <v/>
      </c>
      <c r="R47" s="54" t="str">
        <f t="shared" si="12"/>
        <v/>
      </c>
      <c r="S47" s="54" t="str">
        <f t="shared" si="13"/>
        <v/>
      </c>
      <c r="T47" s="54" t="str">
        <f t="shared" si="14"/>
        <v/>
      </c>
      <c r="U47" s="72" t="str">
        <f t="shared" si="15"/>
        <v/>
      </c>
      <c r="V47" s="11"/>
      <c r="W47" s="7" t="s">
        <v>165</v>
      </c>
      <c r="X47" s="122" t="s">
        <v>166</v>
      </c>
      <c r="Y47" s="107">
        <v>7.6448786136825556E-2</v>
      </c>
      <c r="Z47" s="108">
        <v>6.7546978774450026E-2</v>
      </c>
      <c r="AA47" s="107"/>
      <c r="AB47" s="107"/>
      <c r="AC47" s="107"/>
      <c r="AD47" s="107"/>
      <c r="AE47" s="107"/>
      <c r="AF47" s="119" t="s">
        <v>167</v>
      </c>
      <c r="AG47" s="120">
        <v>25</v>
      </c>
      <c r="AH47" s="121">
        <v>35</v>
      </c>
      <c r="AI47" s="120">
        <v>41</v>
      </c>
      <c r="AJ47" s="107"/>
      <c r="AK47" s="9" t="s">
        <v>168</v>
      </c>
      <c r="AL47" s="67"/>
      <c r="AM47" s="10">
        <v>1.117</v>
      </c>
      <c r="AO47" s="37">
        <f t="shared" si="16"/>
        <v>1</v>
      </c>
      <c r="AP47" s="37" t="e">
        <f t="shared" si="0"/>
        <v>#DIV/0!</v>
      </c>
      <c r="AQ47" s="37">
        <f t="shared" si="1"/>
        <v>0</v>
      </c>
      <c r="AR47" s="37">
        <f t="shared" si="17"/>
        <v>0</v>
      </c>
      <c r="AS47" s="37">
        <f t="shared" si="2"/>
        <v>0</v>
      </c>
      <c r="AT47" s="37">
        <f t="shared" si="3"/>
        <v>0</v>
      </c>
      <c r="AU47" s="37" t="e">
        <f t="shared" si="4"/>
        <v>#DIV/0!</v>
      </c>
      <c r="AV47" s="37" t="e">
        <f t="shared" si="18"/>
        <v>#DIV/0!</v>
      </c>
      <c r="AW47" s="37" t="e">
        <f t="shared" si="55"/>
        <v>#DIV/0!</v>
      </c>
      <c r="AX47" s="37" t="e">
        <f t="shared" si="19"/>
        <v>#DIV/0!</v>
      </c>
      <c r="AZ47" s="37" t="e">
        <f t="shared" si="40"/>
        <v>#DIV/0!</v>
      </c>
      <c r="BA47" s="37" t="e">
        <f t="shared" si="41"/>
        <v>#DIV/0!</v>
      </c>
      <c r="BB47" s="37" t="e">
        <f t="shared" ca="1" si="42"/>
        <v>#VALUE!</v>
      </c>
      <c r="BC47" s="37" t="e">
        <f t="shared" si="43"/>
        <v>#DIV/0!</v>
      </c>
      <c r="BD47" s="37" t="e">
        <f t="shared" si="24"/>
        <v>#DIV/0!</v>
      </c>
      <c r="BE47" s="37" t="e">
        <f t="shared" si="44"/>
        <v>#DIV/0!</v>
      </c>
      <c r="BF47" s="37" t="e">
        <f t="shared" si="45"/>
        <v>#DIV/0!</v>
      </c>
      <c r="BG47" s="37" t="e">
        <f t="shared" si="27"/>
        <v>#DIV/0!</v>
      </c>
      <c r="BH47" s="37" t="e">
        <f t="shared" ca="1" si="46"/>
        <v>#VALUE!</v>
      </c>
      <c r="BI47" s="37" t="e">
        <f t="shared" si="47"/>
        <v>#DIV/0!</v>
      </c>
      <c r="BJ47" s="37" t="e">
        <f t="shared" si="48"/>
        <v>#DIV/0!</v>
      </c>
      <c r="BK47" s="37" t="e">
        <f t="shared" si="49"/>
        <v>#DIV/0!</v>
      </c>
      <c r="BL47" s="37" t="e">
        <f t="shared" si="50"/>
        <v>#DIV/0!</v>
      </c>
      <c r="BM47" s="37" t="e">
        <f t="shared" si="33"/>
        <v>#DIV/0!</v>
      </c>
      <c r="BN47" s="37" t="e">
        <f t="shared" ca="1" si="51"/>
        <v>#VALUE!</v>
      </c>
      <c r="BO47" s="37" t="e">
        <f t="shared" si="52"/>
        <v>#DIV/0!</v>
      </c>
      <c r="BP47" s="37" t="e">
        <f t="shared" si="53"/>
        <v>#DIV/0!</v>
      </c>
      <c r="BQ47" s="37" t="e">
        <f t="shared" si="37"/>
        <v>#DIV/0!</v>
      </c>
      <c r="BR47" s="37" t="e">
        <f t="shared" si="54"/>
        <v>#DIV/0!</v>
      </c>
    </row>
    <row r="48" spans="2:86">
      <c r="B48" s="34"/>
      <c r="C48" s="34"/>
      <c r="D48" s="34"/>
      <c r="E48" s="34"/>
      <c r="F48" s="34"/>
      <c r="G48" s="34"/>
      <c r="H48" s="57"/>
      <c r="I48" s="57"/>
      <c r="J48" s="89"/>
      <c r="K48" s="54" t="str">
        <f t="shared" si="5"/>
        <v/>
      </c>
      <c r="L48" s="54" t="str">
        <f t="shared" si="6"/>
        <v/>
      </c>
      <c r="M48" s="54" t="str">
        <f t="shared" si="7"/>
        <v/>
      </c>
      <c r="N48" s="54" t="str">
        <f t="shared" si="8"/>
        <v/>
      </c>
      <c r="O48" s="54" t="str">
        <f t="shared" si="9"/>
        <v/>
      </c>
      <c r="P48" s="54" t="str">
        <f t="shared" si="10"/>
        <v/>
      </c>
      <c r="Q48" s="54" t="str">
        <f t="shared" si="11"/>
        <v/>
      </c>
      <c r="R48" s="54" t="str">
        <f t="shared" si="12"/>
        <v/>
      </c>
      <c r="S48" s="54" t="str">
        <f t="shared" si="13"/>
        <v/>
      </c>
      <c r="T48" s="54" t="str">
        <f t="shared" si="14"/>
        <v/>
      </c>
      <c r="U48" s="72" t="str">
        <f t="shared" si="15"/>
        <v/>
      </c>
      <c r="V48" s="11"/>
      <c r="W48" s="9" t="s">
        <v>169</v>
      </c>
      <c r="X48" s="124" t="s">
        <v>170</v>
      </c>
      <c r="Y48" s="117">
        <v>9.0466535722329239E-2</v>
      </c>
      <c r="Z48" s="118">
        <v>7.5210013214068561E-2</v>
      </c>
      <c r="AA48" s="107"/>
      <c r="AB48" s="107"/>
      <c r="AC48" s="107"/>
      <c r="AD48" s="107"/>
      <c r="AE48" s="107"/>
      <c r="AF48" s="123" t="s">
        <v>171</v>
      </c>
      <c r="AG48" s="120">
        <v>23</v>
      </c>
      <c r="AH48" s="121">
        <v>35</v>
      </c>
      <c r="AI48" s="120">
        <v>41</v>
      </c>
      <c r="AJ48" s="107"/>
      <c r="AK48" s="11"/>
      <c r="AL48" s="11"/>
      <c r="AO48" s="37">
        <f t="shared" si="16"/>
        <v>1</v>
      </c>
      <c r="AP48" s="37" t="e">
        <f t="shared" si="0"/>
        <v>#DIV/0!</v>
      </c>
      <c r="AQ48" s="37">
        <f t="shared" si="1"/>
        <v>0</v>
      </c>
      <c r="AR48" s="37">
        <f t="shared" si="17"/>
        <v>0</v>
      </c>
      <c r="AS48" s="37">
        <f t="shared" si="2"/>
        <v>0</v>
      </c>
      <c r="AT48" s="37">
        <f t="shared" si="3"/>
        <v>0</v>
      </c>
      <c r="AU48" s="37" t="e">
        <f t="shared" si="4"/>
        <v>#DIV/0!</v>
      </c>
      <c r="AV48" s="37" t="e">
        <f t="shared" si="18"/>
        <v>#DIV/0!</v>
      </c>
      <c r="AW48" s="37" t="e">
        <f t="shared" si="55"/>
        <v>#DIV/0!</v>
      </c>
      <c r="AX48" s="37" t="e">
        <f t="shared" si="19"/>
        <v>#DIV/0!</v>
      </c>
      <c r="AZ48" s="37" t="e">
        <f t="shared" si="40"/>
        <v>#DIV/0!</v>
      </c>
      <c r="BA48" s="37" t="e">
        <f t="shared" si="41"/>
        <v>#DIV/0!</v>
      </c>
      <c r="BB48" s="37" t="e">
        <f t="shared" ca="1" si="42"/>
        <v>#VALUE!</v>
      </c>
      <c r="BC48" s="37" t="e">
        <f t="shared" si="43"/>
        <v>#DIV/0!</v>
      </c>
      <c r="BD48" s="37" t="e">
        <f t="shared" si="24"/>
        <v>#DIV/0!</v>
      </c>
      <c r="BE48" s="37" t="e">
        <f t="shared" si="44"/>
        <v>#DIV/0!</v>
      </c>
      <c r="BF48" s="37" t="e">
        <f t="shared" si="45"/>
        <v>#DIV/0!</v>
      </c>
      <c r="BG48" s="37" t="e">
        <f t="shared" si="27"/>
        <v>#DIV/0!</v>
      </c>
      <c r="BH48" s="37" t="e">
        <f t="shared" ca="1" si="46"/>
        <v>#VALUE!</v>
      </c>
      <c r="BI48" s="37" t="e">
        <f t="shared" si="47"/>
        <v>#DIV/0!</v>
      </c>
      <c r="BJ48" s="37" t="e">
        <f t="shared" si="48"/>
        <v>#DIV/0!</v>
      </c>
      <c r="BK48" s="37" t="e">
        <f t="shared" si="49"/>
        <v>#DIV/0!</v>
      </c>
      <c r="BL48" s="37" t="e">
        <f t="shared" si="50"/>
        <v>#DIV/0!</v>
      </c>
      <c r="BM48" s="37" t="e">
        <f t="shared" si="33"/>
        <v>#DIV/0!</v>
      </c>
      <c r="BN48" s="37" t="e">
        <f t="shared" ca="1" si="51"/>
        <v>#VALUE!</v>
      </c>
      <c r="BO48" s="37" t="e">
        <f t="shared" si="52"/>
        <v>#DIV/0!</v>
      </c>
      <c r="BP48" s="37" t="e">
        <f t="shared" si="53"/>
        <v>#DIV/0!</v>
      </c>
      <c r="BQ48" s="37" t="e">
        <f t="shared" si="37"/>
        <v>#DIV/0!</v>
      </c>
      <c r="BR48" s="37" t="e">
        <f t="shared" si="54"/>
        <v>#DIV/0!</v>
      </c>
    </row>
    <row r="49" spans="2:70">
      <c r="B49" s="34"/>
      <c r="C49" s="34"/>
      <c r="D49" s="34"/>
      <c r="E49" s="34"/>
      <c r="F49" s="34"/>
      <c r="G49" s="34"/>
      <c r="H49" s="57"/>
      <c r="I49" s="57"/>
      <c r="J49" s="89"/>
      <c r="K49" s="54" t="str">
        <f t="shared" si="5"/>
        <v/>
      </c>
      <c r="L49" s="54" t="str">
        <f t="shared" si="6"/>
        <v/>
      </c>
      <c r="M49" s="54" t="str">
        <f t="shared" si="7"/>
        <v/>
      </c>
      <c r="N49" s="54" t="str">
        <f t="shared" si="8"/>
        <v/>
      </c>
      <c r="O49" s="54" t="str">
        <f t="shared" si="9"/>
        <v/>
      </c>
      <c r="P49" s="54" t="str">
        <f t="shared" si="10"/>
        <v/>
      </c>
      <c r="Q49" s="54" t="str">
        <f t="shared" si="11"/>
        <v/>
      </c>
      <c r="R49" s="54" t="str">
        <f t="shared" si="12"/>
        <v/>
      </c>
      <c r="S49" s="54" t="str">
        <f t="shared" si="13"/>
        <v/>
      </c>
      <c r="T49" s="54" t="str">
        <f t="shared" si="14"/>
        <v/>
      </c>
      <c r="U49" s="72" t="str">
        <f t="shared" si="15"/>
        <v/>
      </c>
      <c r="V49" s="11"/>
      <c r="W49" s="7" t="s">
        <v>172</v>
      </c>
      <c r="X49" s="122" t="s">
        <v>173</v>
      </c>
      <c r="Y49" s="107">
        <v>6.1689889312342906E-2</v>
      </c>
      <c r="Z49" s="108">
        <v>5.6201676416251817E-2</v>
      </c>
      <c r="AA49" s="107"/>
      <c r="AB49" s="107"/>
      <c r="AC49" s="107"/>
      <c r="AD49" s="107"/>
      <c r="AE49" s="107"/>
      <c r="AF49" s="119" t="s">
        <v>174</v>
      </c>
      <c r="AG49" s="120">
        <v>78</v>
      </c>
      <c r="AH49" s="121">
        <v>67</v>
      </c>
      <c r="AI49" s="120">
        <v>67</v>
      </c>
      <c r="AJ49" s="107"/>
      <c r="AK49" s="66" t="s">
        <v>175</v>
      </c>
      <c r="AL49" s="52"/>
      <c r="AM49" s="6"/>
      <c r="AO49" s="37">
        <f t="shared" si="16"/>
        <v>1</v>
      </c>
      <c r="AP49" s="37" t="e">
        <f t="shared" si="0"/>
        <v>#DIV/0!</v>
      </c>
      <c r="AQ49" s="37">
        <f t="shared" si="1"/>
        <v>0</v>
      </c>
      <c r="AR49" s="37">
        <f t="shared" si="17"/>
        <v>0</v>
      </c>
      <c r="AS49" s="37">
        <f t="shared" si="2"/>
        <v>0</v>
      </c>
      <c r="AT49" s="37">
        <f t="shared" si="3"/>
        <v>0</v>
      </c>
      <c r="AU49" s="37" t="e">
        <f t="shared" si="4"/>
        <v>#DIV/0!</v>
      </c>
      <c r="AV49" s="37" t="e">
        <f t="shared" si="18"/>
        <v>#DIV/0!</v>
      </c>
      <c r="AW49" s="37" t="e">
        <f>AV49-0.009*AQ49</f>
        <v>#DIV/0!</v>
      </c>
      <c r="AX49" s="37" t="e">
        <f t="shared" si="19"/>
        <v>#DIV/0!</v>
      </c>
      <c r="AZ49" s="37" t="e">
        <f t="shared" si="40"/>
        <v>#DIV/0!</v>
      </c>
      <c r="BA49" s="37" t="e">
        <f t="shared" si="41"/>
        <v>#DIV/0!</v>
      </c>
      <c r="BB49" s="37" t="e">
        <f t="shared" ca="1" si="42"/>
        <v>#VALUE!</v>
      </c>
      <c r="BC49" s="37" t="e">
        <f t="shared" si="43"/>
        <v>#DIV/0!</v>
      </c>
      <c r="BD49" s="37" t="e">
        <f t="shared" si="24"/>
        <v>#DIV/0!</v>
      </c>
      <c r="BE49" s="37" t="e">
        <f t="shared" si="44"/>
        <v>#DIV/0!</v>
      </c>
      <c r="BF49" s="37" t="e">
        <f t="shared" si="45"/>
        <v>#DIV/0!</v>
      </c>
      <c r="BG49" s="37" t="e">
        <f t="shared" si="27"/>
        <v>#DIV/0!</v>
      </c>
      <c r="BH49" s="37" t="e">
        <f t="shared" ca="1" si="46"/>
        <v>#VALUE!</v>
      </c>
      <c r="BI49" s="37" t="e">
        <f t="shared" si="47"/>
        <v>#DIV/0!</v>
      </c>
      <c r="BJ49" s="37" t="e">
        <f t="shared" si="48"/>
        <v>#DIV/0!</v>
      </c>
      <c r="BK49" s="37" t="e">
        <f t="shared" si="49"/>
        <v>#DIV/0!</v>
      </c>
      <c r="BL49" s="37" t="e">
        <f t="shared" si="50"/>
        <v>#DIV/0!</v>
      </c>
      <c r="BM49" s="37" t="e">
        <f t="shared" si="33"/>
        <v>#DIV/0!</v>
      </c>
      <c r="BN49" s="37" t="e">
        <f t="shared" ca="1" si="51"/>
        <v>#VALUE!</v>
      </c>
      <c r="BO49" s="37" t="e">
        <f t="shared" si="52"/>
        <v>#DIV/0!</v>
      </c>
      <c r="BP49" s="37" t="e">
        <f t="shared" si="53"/>
        <v>#DIV/0!</v>
      </c>
      <c r="BQ49" s="37" t="e">
        <f t="shared" si="37"/>
        <v>#DIV/0!</v>
      </c>
      <c r="BR49" s="37" t="e">
        <f t="shared" si="54"/>
        <v>#DIV/0!</v>
      </c>
    </row>
    <row r="50" spans="2:70">
      <c r="B50" s="34"/>
      <c r="C50" s="34"/>
      <c r="D50" s="34"/>
      <c r="E50" s="34"/>
      <c r="F50" s="34"/>
      <c r="G50" s="34"/>
      <c r="H50" s="57"/>
      <c r="I50" s="57"/>
      <c r="J50" s="89"/>
      <c r="K50" s="54" t="str">
        <f t="shared" si="5"/>
        <v/>
      </c>
      <c r="L50" s="54" t="str">
        <f t="shared" si="6"/>
        <v/>
      </c>
      <c r="M50" s="54" t="str">
        <f t="shared" si="7"/>
        <v/>
      </c>
      <c r="N50" s="54" t="str">
        <f t="shared" si="8"/>
        <v/>
      </c>
      <c r="O50" s="54" t="str">
        <f t="shared" si="9"/>
        <v/>
      </c>
      <c r="P50" s="54" t="str">
        <f t="shared" si="10"/>
        <v/>
      </c>
      <c r="Q50" s="54" t="str">
        <f t="shared" si="11"/>
        <v/>
      </c>
      <c r="R50" s="54" t="str">
        <f t="shared" si="12"/>
        <v/>
      </c>
      <c r="S50" s="54" t="str">
        <f t="shared" si="13"/>
        <v/>
      </c>
      <c r="T50" s="54" t="str">
        <f t="shared" si="14"/>
        <v/>
      </c>
      <c r="U50" s="72" t="str">
        <f t="shared" si="15"/>
        <v/>
      </c>
      <c r="V50" s="11"/>
      <c r="W50" s="7" t="s">
        <v>176</v>
      </c>
      <c r="X50" s="122" t="s">
        <v>177</v>
      </c>
      <c r="Y50" s="107">
        <v>6.9731238160408562E-2</v>
      </c>
      <c r="Z50" s="108">
        <v>6.2467407287208655E-2</v>
      </c>
      <c r="AA50" s="107"/>
      <c r="AB50" s="107"/>
      <c r="AC50" s="107"/>
      <c r="AD50" s="107"/>
      <c r="AE50" s="107"/>
      <c r="AF50" s="131" t="s">
        <v>178</v>
      </c>
      <c r="AG50" s="132">
        <v>25</v>
      </c>
      <c r="AH50" s="133">
        <v>35</v>
      </c>
      <c r="AI50" s="132">
        <v>41</v>
      </c>
      <c r="AJ50" s="107"/>
      <c r="AK50" s="68" t="s">
        <v>39</v>
      </c>
      <c r="AL50" s="69">
        <v>0</v>
      </c>
      <c r="AM50" s="8"/>
      <c r="AO50" s="37">
        <f t="shared" si="16"/>
        <v>1</v>
      </c>
      <c r="AP50" s="37" t="e">
        <f t="shared" si="0"/>
        <v>#DIV/0!</v>
      </c>
      <c r="AQ50" s="37">
        <f t="shared" si="1"/>
        <v>0</v>
      </c>
      <c r="AR50" s="37">
        <f t="shared" si="17"/>
        <v>0</v>
      </c>
      <c r="AS50" s="37">
        <f t="shared" si="2"/>
        <v>0</v>
      </c>
      <c r="AT50" s="37">
        <f t="shared" si="3"/>
        <v>0</v>
      </c>
      <c r="AU50" s="37" t="e">
        <f t="shared" si="4"/>
        <v>#DIV/0!</v>
      </c>
      <c r="AV50" s="37" t="e">
        <f t="shared" si="18"/>
        <v>#DIV/0!</v>
      </c>
      <c r="AW50" s="37" t="e">
        <f t="shared" ref="AW50:AW59" si="56">AV50-0.009*AQ50</f>
        <v>#DIV/0!</v>
      </c>
      <c r="AX50" s="37" t="e">
        <f t="shared" si="19"/>
        <v>#DIV/0!</v>
      </c>
      <c r="AZ50" s="37" t="e">
        <f t="shared" si="40"/>
        <v>#DIV/0!</v>
      </c>
      <c r="BA50" s="37" t="e">
        <f t="shared" si="41"/>
        <v>#DIV/0!</v>
      </c>
      <c r="BB50" s="37" t="e">
        <f t="shared" ca="1" si="42"/>
        <v>#VALUE!</v>
      </c>
      <c r="BC50" s="37" t="e">
        <f t="shared" si="43"/>
        <v>#DIV/0!</v>
      </c>
      <c r="BD50" s="37" t="e">
        <f t="shared" si="24"/>
        <v>#DIV/0!</v>
      </c>
      <c r="BE50" s="37" t="e">
        <f t="shared" si="44"/>
        <v>#DIV/0!</v>
      </c>
      <c r="BF50" s="37" t="e">
        <f t="shared" si="45"/>
        <v>#DIV/0!</v>
      </c>
      <c r="BG50" s="37" t="e">
        <f t="shared" si="27"/>
        <v>#DIV/0!</v>
      </c>
      <c r="BH50" s="37" t="e">
        <f t="shared" ca="1" si="46"/>
        <v>#VALUE!</v>
      </c>
      <c r="BI50" s="37" t="e">
        <f t="shared" si="47"/>
        <v>#DIV/0!</v>
      </c>
      <c r="BJ50" s="37" t="e">
        <f t="shared" si="48"/>
        <v>#DIV/0!</v>
      </c>
      <c r="BK50" s="37" t="e">
        <f t="shared" si="49"/>
        <v>#DIV/0!</v>
      </c>
      <c r="BL50" s="37" t="e">
        <f t="shared" si="50"/>
        <v>#DIV/0!</v>
      </c>
      <c r="BM50" s="37" t="e">
        <f t="shared" si="33"/>
        <v>#DIV/0!</v>
      </c>
      <c r="BN50" s="37" t="e">
        <f t="shared" ca="1" si="51"/>
        <v>#VALUE!</v>
      </c>
      <c r="BO50" s="37" t="e">
        <f t="shared" si="52"/>
        <v>#DIV/0!</v>
      </c>
      <c r="BP50" s="37" t="e">
        <f t="shared" si="53"/>
        <v>#DIV/0!</v>
      </c>
      <c r="BQ50" s="37" t="e">
        <f t="shared" si="37"/>
        <v>#DIV/0!</v>
      </c>
      <c r="BR50" s="37" t="e">
        <f t="shared" si="54"/>
        <v>#DIV/0!</v>
      </c>
    </row>
    <row r="51" spans="2:70">
      <c r="B51" s="34"/>
      <c r="C51" s="34"/>
      <c r="D51" s="34"/>
      <c r="E51" s="34"/>
      <c r="F51" s="34"/>
      <c r="G51" s="34"/>
      <c r="H51" s="57"/>
      <c r="I51" s="57"/>
      <c r="J51" s="89"/>
      <c r="K51" s="54" t="str">
        <f t="shared" si="5"/>
        <v/>
      </c>
      <c r="L51" s="54" t="str">
        <f t="shared" si="6"/>
        <v/>
      </c>
      <c r="M51" s="54" t="str">
        <f t="shared" si="7"/>
        <v/>
      </c>
      <c r="N51" s="54" t="str">
        <f t="shared" si="8"/>
        <v/>
      </c>
      <c r="O51" s="54" t="str">
        <f t="shared" si="9"/>
        <v/>
      </c>
      <c r="P51" s="54" t="str">
        <f t="shared" si="10"/>
        <v/>
      </c>
      <c r="Q51" s="54" t="str">
        <f t="shared" si="11"/>
        <v/>
      </c>
      <c r="R51" s="54" t="str">
        <f t="shared" si="12"/>
        <v/>
      </c>
      <c r="S51" s="54" t="str">
        <f t="shared" si="13"/>
        <v/>
      </c>
      <c r="T51" s="54" t="str">
        <f t="shared" si="14"/>
        <v/>
      </c>
      <c r="U51" s="72" t="str">
        <f t="shared" si="15"/>
        <v/>
      </c>
      <c r="V51" s="11"/>
      <c r="W51" s="7" t="s">
        <v>179</v>
      </c>
      <c r="X51" s="122" t="s">
        <v>180</v>
      </c>
      <c r="Y51" s="107">
        <v>7.7934274801901279E-2</v>
      </c>
      <c r="Z51" s="108">
        <v>6.889549731322149E-2</v>
      </c>
      <c r="AA51" s="107"/>
      <c r="AB51" s="107"/>
      <c r="AC51" s="107"/>
      <c r="AD51" s="107"/>
      <c r="AE51" s="107"/>
      <c r="AF51" s="111"/>
      <c r="AG51" s="134"/>
      <c r="AH51" s="134"/>
      <c r="AI51" s="134"/>
      <c r="AJ51" s="107"/>
      <c r="AK51" s="68" t="s">
        <v>40</v>
      </c>
      <c r="AL51" s="69">
        <v>0</v>
      </c>
      <c r="AM51" s="8"/>
      <c r="AO51" s="37">
        <f t="shared" si="16"/>
        <v>1</v>
      </c>
      <c r="AP51" s="37" t="e">
        <f t="shared" si="0"/>
        <v>#DIV/0!</v>
      </c>
      <c r="AQ51" s="37">
        <f t="shared" si="1"/>
        <v>0</v>
      </c>
      <c r="AR51" s="37">
        <f t="shared" si="17"/>
        <v>0</v>
      </c>
      <c r="AS51" s="37">
        <f t="shared" si="2"/>
        <v>0</v>
      </c>
      <c r="AT51" s="37">
        <f t="shared" si="3"/>
        <v>0</v>
      </c>
      <c r="AU51" s="37" t="e">
        <f t="shared" si="4"/>
        <v>#DIV/0!</v>
      </c>
      <c r="AV51" s="37" t="e">
        <f t="shared" si="18"/>
        <v>#DIV/0!</v>
      </c>
      <c r="AW51" s="37" t="e">
        <f t="shared" si="56"/>
        <v>#DIV/0!</v>
      </c>
      <c r="AX51" s="37" t="e">
        <f t="shared" si="19"/>
        <v>#DIV/0!</v>
      </c>
      <c r="AZ51" s="37" t="e">
        <f t="shared" si="40"/>
        <v>#DIV/0!</v>
      </c>
      <c r="BA51" s="37" t="e">
        <f t="shared" si="41"/>
        <v>#DIV/0!</v>
      </c>
      <c r="BB51" s="37" t="e">
        <f t="shared" ca="1" si="42"/>
        <v>#VALUE!</v>
      </c>
      <c r="BC51" s="37" t="e">
        <f t="shared" si="43"/>
        <v>#DIV/0!</v>
      </c>
      <c r="BD51" s="37" t="e">
        <f t="shared" si="24"/>
        <v>#DIV/0!</v>
      </c>
      <c r="BE51" s="37" t="e">
        <f t="shared" si="44"/>
        <v>#DIV/0!</v>
      </c>
      <c r="BF51" s="37" t="e">
        <f t="shared" si="45"/>
        <v>#DIV/0!</v>
      </c>
      <c r="BG51" s="37" t="e">
        <f t="shared" si="27"/>
        <v>#DIV/0!</v>
      </c>
      <c r="BH51" s="37" t="e">
        <f t="shared" ca="1" si="46"/>
        <v>#VALUE!</v>
      </c>
      <c r="BI51" s="37" t="e">
        <f t="shared" si="47"/>
        <v>#DIV/0!</v>
      </c>
      <c r="BJ51" s="37" t="e">
        <f t="shared" si="48"/>
        <v>#DIV/0!</v>
      </c>
      <c r="BK51" s="37" t="e">
        <f t="shared" si="49"/>
        <v>#DIV/0!</v>
      </c>
      <c r="BL51" s="37" t="e">
        <f t="shared" si="50"/>
        <v>#DIV/0!</v>
      </c>
      <c r="BM51" s="37" t="e">
        <f t="shared" si="33"/>
        <v>#DIV/0!</v>
      </c>
      <c r="BN51" s="37" t="e">
        <f t="shared" ca="1" si="51"/>
        <v>#VALUE!</v>
      </c>
      <c r="BO51" s="37" t="e">
        <f t="shared" si="52"/>
        <v>#DIV/0!</v>
      </c>
      <c r="BP51" s="37" t="e">
        <f t="shared" si="53"/>
        <v>#DIV/0!</v>
      </c>
      <c r="BQ51" s="37" t="e">
        <f t="shared" si="37"/>
        <v>#DIV/0!</v>
      </c>
      <c r="BR51" s="37" t="e">
        <f t="shared" si="54"/>
        <v>#DIV/0!</v>
      </c>
    </row>
    <row r="52" spans="2:70">
      <c r="B52" s="34"/>
      <c r="C52" s="34"/>
      <c r="D52" s="34"/>
      <c r="E52" s="34"/>
      <c r="F52" s="34"/>
      <c r="G52" s="34"/>
      <c r="H52" s="57"/>
      <c r="I52" s="57"/>
      <c r="J52" s="89"/>
      <c r="K52" s="54" t="str">
        <f t="shared" si="5"/>
        <v/>
      </c>
      <c r="L52" s="54" t="str">
        <f t="shared" si="6"/>
        <v/>
      </c>
      <c r="M52" s="54" t="str">
        <f t="shared" si="7"/>
        <v/>
      </c>
      <c r="N52" s="54" t="str">
        <f t="shared" si="8"/>
        <v/>
      </c>
      <c r="O52" s="54" t="str">
        <f t="shared" si="9"/>
        <v/>
      </c>
      <c r="P52" s="54" t="str">
        <f t="shared" si="10"/>
        <v/>
      </c>
      <c r="Q52" s="54" t="str">
        <f t="shared" si="11"/>
        <v/>
      </c>
      <c r="R52" s="54" t="str">
        <f t="shared" si="12"/>
        <v/>
      </c>
      <c r="S52" s="54" t="str">
        <f t="shared" si="13"/>
        <v/>
      </c>
      <c r="T52" s="54" t="str">
        <f t="shared" si="14"/>
        <v/>
      </c>
      <c r="U52" s="72" t="str">
        <f t="shared" si="15"/>
        <v/>
      </c>
      <c r="V52" s="11"/>
      <c r="W52" s="7" t="s">
        <v>181</v>
      </c>
      <c r="X52" s="122" t="s">
        <v>182</v>
      </c>
      <c r="Y52" s="107">
        <v>9.3566566244534369E-2</v>
      </c>
      <c r="Z52" s="108">
        <v>7.7040269471611716E-2</v>
      </c>
      <c r="AA52" s="107"/>
      <c r="AB52" s="107"/>
      <c r="AC52" s="107"/>
      <c r="AD52" s="107"/>
      <c r="AE52" s="107"/>
      <c r="AF52" s="107"/>
      <c r="AG52" s="107"/>
      <c r="AH52" s="107"/>
      <c r="AI52" s="107"/>
      <c r="AJ52" s="107"/>
      <c r="AK52" s="68" t="s">
        <v>41</v>
      </c>
      <c r="AL52" s="69">
        <v>12.5</v>
      </c>
      <c r="AM52" s="8"/>
      <c r="AO52" s="37">
        <f t="shared" si="16"/>
        <v>1</v>
      </c>
      <c r="AP52" s="37" t="e">
        <f t="shared" si="0"/>
        <v>#DIV/0!</v>
      </c>
      <c r="AQ52" s="37">
        <f t="shared" si="1"/>
        <v>0</v>
      </c>
      <c r="AR52" s="37">
        <f t="shared" si="17"/>
        <v>0</v>
      </c>
      <c r="AS52" s="37">
        <f t="shared" si="2"/>
        <v>0</v>
      </c>
      <c r="AT52" s="37">
        <f t="shared" si="3"/>
        <v>0</v>
      </c>
      <c r="AU52" s="37" t="e">
        <f t="shared" si="4"/>
        <v>#DIV/0!</v>
      </c>
      <c r="AV52" s="37" t="e">
        <f t="shared" si="18"/>
        <v>#DIV/0!</v>
      </c>
      <c r="AW52" s="37" t="e">
        <f t="shared" si="56"/>
        <v>#DIV/0!</v>
      </c>
      <c r="AX52" s="37" t="e">
        <f t="shared" si="19"/>
        <v>#DIV/0!</v>
      </c>
      <c r="AZ52" s="37" t="e">
        <f t="shared" si="40"/>
        <v>#DIV/0!</v>
      </c>
      <c r="BA52" s="37" t="e">
        <f t="shared" si="41"/>
        <v>#DIV/0!</v>
      </c>
      <c r="BB52" s="37" t="e">
        <f t="shared" ca="1" si="42"/>
        <v>#VALUE!</v>
      </c>
      <c r="BC52" s="37" t="e">
        <f t="shared" si="43"/>
        <v>#DIV/0!</v>
      </c>
      <c r="BD52" s="37" t="e">
        <f t="shared" si="24"/>
        <v>#DIV/0!</v>
      </c>
      <c r="BE52" s="37" t="e">
        <f t="shared" si="44"/>
        <v>#DIV/0!</v>
      </c>
      <c r="BF52" s="37" t="e">
        <f t="shared" si="45"/>
        <v>#DIV/0!</v>
      </c>
      <c r="BG52" s="37" t="e">
        <f t="shared" si="27"/>
        <v>#DIV/0!</v>
      </c>
      <c r="BH52" s="37" t="e">
        <f t="shared" ca="1" si="46"/>
        <v>#VALUE!</v>
      </c>
      <c r="BI52" s="37" t="e">
        <f t="shared" si="47"/>
        <v>#DIV/0!</v>
      </c>
      <c r="BJ52" s="37" t="e">
        <f t="shared" si="48"/>
        <v>#DIV/0!</v>
      </c>
      <c r="BK52" s="37" t="e">
        <f t="shared" si="49"/>
        <v>#DIV/0!</v>
      </c>
      <c r="BL52" s="37" t="e">
        <f t="shared" si="50"/>
        <v>#DIV/0!</v>
      </c>
      <c r="BM52" s="37" t="e">
        <f t="shared" si="33"/>
        <v>#DIV/0!</v>
      </c>
      <c r="BN52" s="37" t="e">
        <f t="shared" ca="1" si="51"/>
        <v>#VALUE!</v>
      </c>
      <c r="BO52" s="37" t="e">
        <f t="shared" si="52"/>
        <v>#DIV/0!</v>
      </c>
      <c r="BP52" s="37" t="e">
        <f t="shared" si="53"/>
        <v>#DIV/0!</v>
      </c>
      <c r="BQ52" s="37" t="e">
        <f t="shared" si="37"/>
        <v>#DIV/0!</v>
      </c>
      <c r="BR52" s="37" t="e">
        <f t="shared" si="54"/>
        <v>#DIV/0!</v>
      </c>
    </row>
    <row r="53" spans="2:70">
      <c r="B53" s="34"/>
      <c r="C53" s="34"/>
      <c r="D53" s="34"/>
      <c r="E53" s="34"/>
      <c r="F53" s="34"/>
      <c r="G53" s="34"/>
      <c r="H53" s="57"/>
      <c r="I53" s="57"/>
      <c r="J53" s="89"/>
      <c r="K53" s="54" t="str">
        <f t="shared" si="5"/>
        <v/>
      </c>
      <c r="L53" s="54" t="str">
        <f t="shared" si="6"/>
        <v/>
      </c>
      <c r="M53" s="54" t="str">
        <f t="shared" si="7"/>
        <v/>
      </c>
      <c r="N53" s="54" t="str">
        <f t="shared" si="8"/>
        <v/>
      </c>
      <c r="O53" s="54" t="str">
        <f t="shared" si="9"/>
        <v/>
      </c>
      <c r="P53" s="54" t="str">
        <f t="shared" si="10"/>
        <v/>
      </c>
      <c r="Q53" s="54" t="str">
        <f t="shared" si="11"/>
        <v/>
      </c>
      <c r="R53" s="54" t="str">
        <f t="shared" si="12"/>
        <v/>
      </c>
      <c r="S53" s="54" t="str">
        <f t="shared" si="13"/>
        <v/>
      </c>
      <c r="T53" s="54" t="str">
        <f t="shared" si="14"/>
        <v/>
      </c>
      <c r="U53" s="72" t="str">
        <f t="shared" si="15"/>
        <v/>
      </c>
      <c r="V53" s="11"/>
      <c r="W53" s="9" t="s">
        <v>183</v>
      </c>
      <c r="X53" s="124" t="s">
        <v>184</v>
      </c>
      <c r="Y53" s="117">
        <v>0.11062557027049956</v>
      </c>
      <c r="Z53" s="118">
        <v>8.4199285962964027E-2</v>
      </c>
      <c r="AA53" s="107"/>
      <c r="AB53" s="107"/>
      <c r="AC53" s="107"/>
      <c r="AD53" s="107"/>
      <c r="AE53" s="107"/>
      <c r="AF53" s="107"/>
      <c r="AG53" s="107"/>
      <c r="AH53" s="107"/>
      <c r="AI53" s="107"/>
      <c r="AJ53" s="107"/>
      <c r="AK53" s="68" t="s">
        <v>42</v>
      </c>
      <c r="AL53" s="69">
        <v>25</v>
      </c>
      <c r="AM53" s="8"/>
      <c r="AO53" s="37">
        <f t="shared" si="16"/>
        <v>1</v>
      </c>
      <c r="AP53" s="37" t="e">
        <f t="shared" si="0"/>
        <v>#DIV/0!</v>
      </c>
      <c r="AQ53" s="37">
        <f t="shared" si="1"/>
        <v>0</v>
      </c>
      <c r="AR53" s="37">
        <f t="shared" si="17"/>
        <v>0</v>
      </c>
      <c r="AS53" s="37">
        <f t="shared" si="2"/>
        <v>0</v>
      </c>
      <c r="AT53" s="37">
        <f t="shared" si="3"/>
        <v>0</v>
      </c>
      <c r="AU53" s="37" t="e">
        <f t="shared" si="4"/>
        <v>#DIV/0!</v>
      </c>
      <c r="AV53" s="37" t="e">
        <f t="shared" si="18"/>
        <v>#DIV/0!</v>
      </c>
      <c r="AW53" s="37" t="e">
        <f t="shared" si="56"/>
        <v>#DIV/0!</v>
      </c>
      <c r="AX53" s="37" t="e">
        <f t="shared" si="19"/>
        <v>#DIV/0!</v>
      </c>
      <c r="AZ53" s="37" t="e">
        <f t="shared" si="40"/>
        <v>#DIV/0!</v>
      </c>
      <c r="BA53" s="37" t="e">
        <f t="shared" si="41"/>
        <v>#DIV/0!</v>
      </c>
      <c r="BB53" s="37" t="e">
        <f t="shared" ca="1" si="42"/>
        <v>#VALUE!</v>
      </c>
      <c r="BC53" s="37" t="e">
        <f t="shared" si="43"/>
        <v>#DIV/0!</v>
      </c>
      <c r="BD53" s="37" t="e">
        <f t="shared" si="24"/>
        <v>#DIV/0!</v>
      </c>
      <c r="BE53" s="37" t="e">
        <f t="shared" si="44"/>
        <v>#DIV/0!</v>
      </c>
      <c r="BF53" s="37" t="e">
        <f t="shared" si="45"/>
        <v>#DIV/0!</v>
      </c>
      <c r="BG53" s="37" t="e">
        <f t="shared" si="27"/>
        <v>#DIV/0!</v>
      </c>
      <c r="BH53" s="37" t="e">
        <f t="shared" ca="1" si="46"/>
        <v>#VALUE!</v>
      </c>
      <c r="BI53" s="37" t="e">
        <f t="shared" si="47"/>
        <v>#DIV/0!</v>
      </c>
      <c r="BJ53" s="37" t="e">
        <f t="shared" si="48"/>
        <v>#DIV/0!</v>
      </c>
      <c r="BK53" s="37" t="e">
        <f t="shared" si="49"/>
        <v>#DIV/0!</v>
      </c>
      <c r="BL53" s="37" t="e">
        <f t="shared" si="50"/>
        <v>#DIV/0!</v>
      </c>
      <c r="BM53" s="37" t="e">
        <f t="shared" si="33"/>
        <v>#DIV/0!</v>
      </c>
      <c r="BN53" s="37" t="e">
        <f t="shared" ca="1" si="51"/>
        <v>#VALUE!</v>
      </c>
      <c r="BO53" s="37" t="e">
        <f t="shared" si="52"/>
        <v>#DIV/0!</v>
      </c>
      <c r="BP53" s="37" t="e">
        <f t="shared" si="53"/>
        <v>#DIV/0!</v>
      </c>
      <c r="BQ53" s="37" t="e">
        <f t="shared" si="37"/>
        <v>#DIV/0!</v>
      </c>
      <c r="BR53" s="37" t="e">
        <f t="shared" si="54"/>
        <v>#DIV/0!</v>
      </c>
    </row>
    <row r="54" spans="2:70">
      <c r="B54" s="34"/>
      <c r="C54" s="34"/>
      <c r="D54" s="34"/>
      <c r="E54" s="34"/>
      <c r="F54" s="34"/>
      <c r="G54" s="34"/>
      <c r="H54" s="57"/>
      <c r="I54" s="57"/>
      <c r="J54" s="89"/>
      <c r="K54" s="54" t="str">
        <f t="shared" si="5"/>
        <v/>
      </c>
      <c r="L54" s="54" t="str">
        <f t="shared" si="6"/>
        <v/>
      </c>
      <c r="M54" s="54" t="str">
        <f t="shared" si="7"/>
        <v/>
      </c>
      <c r="N54" s="54" t="str">
        <f t="shared" si="8"/>
        <v/>
      </c>
      <c r="O54" s="54" t="str">
        <f t="shared" si="9"/>
        <v/>
      </c>
      <c r="P54" s="54" t="str">
        <f t="shared" si="10"/>
        <v/>
      </c>
      <c r="Q54" s="54" t="str">
        <f t="shared" si="11"/>
        <v/>
      </c>
      <c r="R54" s="54" t="str">
        <f t="shared" si="12"/>
        <v/>
      </c>
      <c r="S54" s="54" t="str">
        <f t="shared" si="13"/>
        <v/>
      </c>
      <c r="T54" s="54" t="str">
        <f t="shared" si="14"/>
        <v/>
      </c>
      <c r="U54" s="72" t="str">
        <f t="shared" si="15"/>
        <v/>
      </c>
      <c r="V54" s="11"/>
      <c r="W54" s="73" t="s">
        <v>185</v>
      </c>
      <c r="X54" s="106" t="s">
        <v>186</v>
      </c>
      <c r="Y54" s="117">
        <v>9.9250713286108946E-2</v>
      </c>
      <c r="Z54" s="118">
        <v>8.0451825373092117E-2</v>
      </c>
      <c r="AA54" s="107"/>
      <c r="AB54" s="107"/>
      <c r="AC54" s="107"/>
      <c r="AD54" s="107"/>
      <c r="AE54" s="107"/>
      <c r="AF54" s="107"/>
      <c r="AG54" s="107"/>
      <c r="AH54" s="107"/>
      <c r="AI54" s="107"/>
      <c r="AJ54" s="107"/>
      <c r="AK54" s="70" t="s">
        <v>43</v>
      </c>
      <c r="AL54" s="71">
        <v>37.5</v>
      </c>
      <c r="AM54" s="10"/>
      <c r="AO54" s="37">
        <f t="shared" si="16"/>
        <v>1</v>
      </c>
      <c r="AP54" s="37" t="e">
        <f t="shared" si="0"/>
        <v>#DIV/0!</v>
      </c>
      <c r="AQ54" s="37">
        <f t="shared" si="1"/>
        <v>0</v>
      </c>
      <c r="AR54" s="37">
        <f t="shared" si="17"/>
        <v>0</v>
      </c>
      <c r="AS54" s="37">
        <f t="shared" si="2"/>
        <v>0</v>
      </c>
      <c r="AT54" s="37">
        <f t="shared" si="3"/>
        <v>0</v>
      </c>
      <c r="AU54" s="37" t="e">
        <f t="shared" si="4"/>
        <v>#DIV/0!</v>
      </c>
      <c r="AV54" s="37" t="e">
        <f t="shared" si="18"/>
        <v>#DIV/0!</v>
      </c>
      <c r="AW54" s="37" t="e">
        <f t="shared" si="56"/>
        <v>#DIV/0!</v>
      </c>
      <c r="AX54" s="37" t="e">
        <f t="shared" si="19"/>
        <v>#DIV/0!</v>
      </c>
      <c r="AZ54" s="37" t="e">
        <f t="shared" si="40"/>
        <v>#DIV/0!</v>
      </c>
      <c r="BA54" s="37" t="e">
        <f t="shared" si="41"/>
        <v>#DIV/0!</v>
      </c>
      <c r="BB54" s="37" t="e">
        <f t="shared" ca="1" si="42"/>
        <v>#VALUE!</v>
      </c>
      <c r="BC54" s="37" t="e">
        <f t="shared" si="43"/>
        <v>#DIV/0!</v>
      </c>
      <c r="BD54" s="37" t="e">
        <f t="shared" si="24"/>
        <v>#DIV/0!</v>
      </c>
      <c r="BE54" s="37" t="e">
        <f t="shared" si="44"/>
        <v>#DIV/0!</v>
      </c>
      <c r="BF54" s="37" t="e">
        <f t="shared" si="45"/>
        <v>#DIV/0!</v>
      </c>
      <c r="BG54" s="37" t="e">
        <f t="shared" si="27"/>
        <v>#DIV/0!</v>
      </c>
      <c r="BH54" s="37" t="e">
        <f t="shared" ca="1" si="46"/>
        <v>#VALUE!</v>
      </c>
      <c r="BI54" s="37" t="e">
        <f t="shared" si="47"/>
        <v>#DIV/0!</v>
      </c>
      <c r="BJ54" s="37" t="e">
        <f t="shared" si="48"/>
        <v>#DIV/0!</v>
      </c>
      <c r="BK54" s="37" t="e">
        <f t="shared" si="49"/>
        <v>#DIV/0!</v>
      </c>
      <c r="BL54" s="37" t="e">
        <f t="shared" si="50"/>
        <v>#DIV/0!</v>
      </c>
      <c r="BM54" s="37" t="e">
        <f t="shared" si="33"/>
        <v>#DIV/0!</v>
      </c>
      <c r="BN54" s="37" t="e">
        <f t="shared" ca="1" si="51"/>
        <v>#VALUE!</v>
      </c>
      <c r="BO54" s="37" t="e">
        <f t="shared" si="52"/>
        <v>#DIV/0!</v>
      </c>
      <c r="BP54" s="37" t="e">
        <f t="shared" si="53"/>
        <v>#DIV/0!</v>
      </c>
      <c r="BQ54" s="37" t="e">
        <f t="shared" si="37"/>
        <v>#DIV/0!</v>
      </c>
      <c r="BR54" s="37" t="e">
        <f t="shared" si="54"/>
        <v>#DIV/0!</v>
      </c>
    </row>
    <row r="55" spans="2:70">
      <c r="B55" s="34"/>
      <c r="C55" s="34"/>
      <c r="D55" s="34"/>
      <c r="E55" s="34"/>
      <c r="F55" s="34"/>
      <c r="G55" s="34"/>
      <c r="H55" s="57"/>
      <c r="I55" s="57"/>
      <c r="J55" s="89"/>
      <c r="K55" s="54" t="str">
        <f t="shared" si="5"/>
        <v/>
      </c>
      <c r="L55" s="54" t="str">
        <f t="shared" si="6"/>
        <v/>
      </c>
      <c r="M55" s="54" t="str">
        <f t="shared" si="7"/>
        <v/>
      </c>
      <c r="N55" s="54" t="str">
        <f t="shared" si="8"/>
        <v/>
      </c>
      <c r="O55" s="54" t="str">
        <f t="shared" si="9"/>
        <v/>
      </c>
      <c r="P55" s="54" t="str">
        <f t="shared" si="10"/>
        <v/>
      </c>
      <c r="Q55" s="54" t="str">
        <f t="shared" si="11"/>
        <v/>
      </c>
      <c r="R55" s="54" t="str">
        <f t="shared" si="12"/>
        <v/>
      </c>
      <c r="S55" s="54" t="str">
        <f t="shared" si="13"/>
        <v/>
      </c>
      <c r="T55" s="54" t="str">
        <f t="shared" si="14"/>
        <v/>
      </c>
      <c r="U55" s="72" t="str">
        <f t="shared" si="15"/>
        <v/>
      </c>
      <c r="V55" s="11"/>
      <c r="W55" s="73" t="s">
        <v>187</v>
      </c>
      <c r="X55" s="106" t="s">
        <v>188</v>
      </c>
      <c r="Y55" s="117">
        <v>0.11738871357414878</v>
      </c>
      <c r="Z55" s="118">
        <v>9.1349677852495301E-2</v>
      </c>
      <c r="AA55" s="107"/>
      <c r="AB55" s="107"/>
      <c r="AC55" s="107"/>
      <c r="AD55" s="107"/>
      <c r="AE55" s="107"/>
      <c r="AF55" s="107"/>
      <c r="AG55" s="107"/>
      <c r="AH55" s="107"/>
      <c r="AI55" s="107"/>
      <c r="AJ55" s="107"/>
      <c r="AK55" s="11"/>
      <c r="AL55" s="11"/>
      <c r="AO55" s="37">
        <f t="shared" si="16"/>
        <v>1</v>
      </c>
      <c r="AP55" s="37" t="e">
        <f t="shared" si="0"/>
        <v>#DIV/0!</v>
      </c>
      <c r="AQ55" s="37">
        <f t="shared" si="1"/>
        <v>0</v>
      </c>
      <c r="AR55" s="37">
        <f t="shared" si="17"/>
        <v>0</v>
      </c>
      <c r="AS55" s="37">
        <f t="shared" si="2"/>
        <v>0</v>
      </c>
      <c r="AT55" s="37">
        <f t="shared" si="3"/>
        <v>0</v>
      </c>
      <c r="AU55" s="37" t="e">
        <f t="shared" si="4"/>
        <v>#DIV/0!</v>
      </c>
      <c r="AV55" s="37" t="e">
        <f t="shared" si="18"/>
        <v>#DIV/0!</v>
      </c>
      <c r="AW55" s="37" t="e">
        <f t="shared" si="56"/>
        <v>#DIV/0!</v>
      </c>
      <c r="AX55" s="37" t="e">
        <f t="shared" si="19"/>
        <v>#DIV/0!</v>
      </c>
      <c r="AZ55" s="37" t="e">
        <f t="shared" si="40"/>
        <v>#DIV/0!</v>
      </c>
      <c r="BA55" s="37" t="e">
        <f t="shared" si="41"/>
        <v>#DIV/0!</v>
      </c>
      <c r="BB55" s="37" t="e">
        <f t="shared" ca="1" si="42"/>
        <v>#VALUE!</v>
      </c>
      <c r="BC55" s="37" t="e">
        <f t="shared" si="43"/>
        <v>#DIV/0!</v>
      </c>
      <c r="BD55" s="37" t="e">
        <f t="shared" si="24"/>
        <v>#DIV/0!</v>
      </c>
      <c r="BE55" s="37" t="e">
        <f t="shared" si="44"/>
        <v>#DIV/0!</v>
      </c>
      <c r="BF55" s="37" t="e">
        <f t="shared" si="45"/>
        <v>#DIV/0!</v>
      </c>
      <c r="BG55" s="37" t="e">
        <f t="shared" si="27"/>
        <v>#DIV/0!</v>
      </c>
      <c r="BH55" s="37" t="e">
        <f t="shared" ca="1" si="46"/>
        <v>#VALUE!</v>
      </c>
      <c r="BI55" s="37" t="e">
        <f t="shared" si="47"/>
        <v>#DIV/0!</v>
      </c>
      <c r="BJ55" s="37" t="e">
        <f t="shared" si="48"/>
        <v>#DIV/0!</v>
      </c>
      <c r="BK55" s="37" t="e">
        <f t="shared" si="49"/>
        <v>#DIV/0!</v>
      </c>
      <c r="BL55" s="37" t="e">
        <f t="shared" si="50"/>
        <v>#DIV/0!</v>
      </c>
      <c r="BM55" s="37" t="e">
        <f t="shared" si="33"/>
        <v>#DIV/0!</v>
      </c>
      <c r="BN55" s="37" t="e">
        <f t="shared" ca="1" si="51"/>
        <v>#VALUE!</v>
      </c>
      <c r="BO55" s="37" t="e">
        <f t="shared" si="52"/>
        <v>#DIV/0!</v>
      </c>
      <c r="BP55" s="37" t="e">
        <f t="shared" si="53"/>
        <v>#DIV/0!</v>
      </c>
      <c r="BQ55" s="37" t="e">
        <f t="shared" si="37"/>
        <v>#DIV/0!</v>
      </c>
      <c r="BR55" s="37" t="e">
        <f t="shared" si="54"/>
        <v>#DIV/0!</v>
      </c>
    </row>
    <row r="56" spans="2:70">
      <c r="B56" s="34"/>
      <c r="C56" s="34"/>
      <c r="D56" s="34"/>
      <c r="E56" s="34"/>
      <c r="F56" s="34"/>
      <c r="G56" s="34"/>
      <c r="H56" s="57"/>
      <c r="I56" s="57"/>
      <c r="J56" s="89"/>
      <c r="K56" s="54" t="str">
        <f t="shared" si="5"/>
        <v/>
      </c>
      <c r="L56" s="54" t="str">
        <f t="shared" si="6"/>
        <v/>
      </c>
      <c r="M56" s="54" t="str">
        <f t="shared" si="7"/>
        <v/>
      </c>
      <c r="N56" s="54" t="str">
        <f t="shared" si="8"/>
        <v/>
      </c>
      <c r="O56" s="54" t="str">
        <f t="shared" si="9"/>
        <v/>
      </c>
      <c r="P56" s="54" t="str">
        <f t="shared" si="10"/>
        <v/>
      </c>
      <c r="Q56" s="54" t="str">
        <f t="shared" si="11"/>
        <v/>
      </c>
      <c r="R56" s="54" t="str">
        <f t="shared" si="12"/>
        <v/>
      </c>
      <c r="S56" s="54" t="str">
        <f t="shared" si="13"/>
        <v/>
      </c>
      <c r="T56" s="54" t="str">
        <f t="shared" si="14"/>
        <v/>
      </c>
      <c r="U56" s="72" t="str">
        <f t="shared" si="15"/>
        <v/>
      </c>
      <c r="V56" s="11"/>
      <c r="W56" s="7" t="s">
        <v>189</v>
      </c>
      <c r="X56" s="122" t="s">
        <v>190</v>
      </c>
      <c r="Y56" s="107">
        <v>9.9795712080433557E-2</v>
      </c>
      <c r="Z56" s="108">
        <v>8.3568589906684115E-2</v>
      </c>
      <c r="AA56" s="107"/>
      <c r="AB56" s="107"/>
      <c r="AC56" s="107"/>
      <c r="AD56" s="107"/>
      <c r="AE56" s="107"/>
      <c r="AF56" s="107"/>
      <c r="AG56" s="107"/>
      <c r="AH56" s="107"/>
      <c r="AI56" s="107"/>
      <c r="AJ56" s="107"/>
      <c r="AK56" s="11"/>
      <c r="AL56" s="11"/>
      <c r="AO56" s="37">
        <f t="shared" si="16"/>
        <v>1</v>
      </c>
      <c r="AP56" s="37" t="e">
        <f t="shared" si="0"/>
        <v>#DIV/0!</v>
      </c>
      <c r="AQ56" s="37">
        <f t="shared" si="1"/>
        <v>0</v>
      </c>
      <c r="AR56" s="37">
        <f t="shared" si="17"/>
        <v>0</v>
      </c>
      <c r="AS56" s="37">
        <f t="shared" si="2"/>
        <v>0</v>
      </c>
      <c r="AT56" s="37">
        <f t="shared" si="3"/>
        <v>0</v>
      </c>
      <c r="AU56" s="37" t="e">
        <f t="shared" si="4"/>
        <v>#DIV/0!</v>
      </c>
      <c r="AV56" s="37" t="e">
        <f t="shared" si="18"/>
        <v>#DIV/0!</v>
      </c>
      <c r="AW56" s="37" t="e">
        <f t="shared" si="56"/>
        <v>#DIV/0!</v>
      </c>
      <c r="AX56" s="37" t="e">
        <f t="shared" si="19"/>
        <v>#DIV/0!</v>
      </c>
      <c r="AZ56" s="37" t="e">
        <f t="shared" si="40"/>
        <v>#DIV/0!</v>
      </c>
      <c r="BA56" s="37" t="e">
        <f t="shared" si="41"/>
        <v>#DIV/0!</v>
      </c>
      <c r="BB56" s="37" t="e">
        <f t="shared" ca="1" si="42"/>
        <v>#VALUE!</v>
      </c>
      <c r="BC56" s="37" t="e">
        <f t="shared" si="43"/>
        <v>#DIV/0!</v>
      </c>
      <c r="BD56" s="37" t="e">
        <f t="shared" si="24"/>
        <v>#DIV/0!</v>
      </c>
      <c r="BE56" s="37" t="e">
        <f t="shared" si="44"/>
        <v>#DIV/0!</v>
      </c>
      <c r="BF56" s="37" t="e">
        <f t="shared" si="45"/>
        <v>#DIV/0!</v>
      </c>
      <c r="BG56" s="37" t="e">
        <f t="shared" si="27"/>
        <v>#DIV/0!</v>
      </c>
      <c r="BH56" s="37" t="e">
        <f t="shared" ca="1" si="46"/>
        <v>#VALUE!</v>
      </c>
      <c r="BI56" s="37" t="e">
        <f t="shared" si="47"/>
        <v>#DIV/0!</v>
      </c>
      <c r="BJ56" s="37" t="e">
        <f t="shared" si="48"/>
        <v>#DIV/0!</v>
      </c>
      <c r="BK56" s="37" t="e">
        <f t="shared" si="49"/>
        <v>#DIV/0!</v>
      </c>
      <c r="BL56" s="37" t="e">
        <f t="shared" si="50"/>
        <v>#DIV/0!</v>
      </c>
      <c r="BM56" s="37" t="e">
        <f t="shared" si="33"/>
        <v>#DIV/0!</v>
      </c>
      <c r="BN56" s="37" t="e">
        <f t="shared" ca="1" si="51"/>
        <v>#VALUE!</v>
      </c>
      <c r="BO56" s="37" t="e">
        <f t="shared" si="52"/>
        <v>#DIV/0!</v>
      </c>
      <c r="BP56" s="37" t="e">
        <f t="shared" si="53"/>
        <v>#DIV/0!</v>
      </c>
      <c r="BQ56" s="37" t="e">
        <f t="shared" si="37"/>
        <v>#DIV/0!</v>
      </c>
      <c r="BR56" s="37" t="e">
        <f t="shared" si="54"/>
        <v>#DIV/0!</v>
      </c>
    </row>
    <row r="57" spans="2:70">
      <c r="B57" s="34"/>
      <c r="C57" s="34"/>
      <c r="D57" s="34"/>
      <c r="E57" s="34"/>
      <c r="F57" s="34"/>
      <c r="G57" s="34"/>
      <c r="H57" s="57"/>
      <c r="I57" s="57"/>
      <c r="J57" s="89"/>
      <c r="K57" s="54" t="str">
        <f t="shared" si="5"/>
        <v/>
      </c>
      <c r="L57" s="54" t="str">
        <f t="shared" si="6"/>
        <v/>
      </c>
      <c r="M57" s="54" t="str">
        <f t="shared" si="7"/>
        <v/>
      </c>
      <c r="N57" s="54" t="str">
        <f t="shared" si="8"/>
        <v/>
      </c>
      <c r="O57" s="54" t="str">
        <f t="shared" si="9"/>
        <v/>
      </c>
      <c r="P57" s="54" t="str">
        <f t="shared" si="10"/>
        <v/>
      </c>
      <c r="Q57" s="54" t="str">
        <f t="shared" si="11"/>
        <v/>
      </c>
      <c r="R57" s="54" t="str">
        <f t="shared" si="12"/>
        <v/>
      </c>
      <c r="S57" s="54" t="str">
        <f t="shared" si="13"/>
        <v/>
      </c>
      <c r="T57" s="54" t="str">
        <f t="shared" si="14"/>
        <v/>
      </c>
      <c r="U57" s="72" t="str">
        <f t="shared" si="15"/>
        <v/>
      </c>
      <c r="V57" s="11"/>
      <c r="W57" s="7" t="s">
        <v>191</v>
      </c>
      <c r="X57" s="122" t="s">
        <v>192</v>
      </c>
      <c r="Y57" s="107">
        <v>0.13204628737212587</v>
      </c>
      <c r="Z57" s="108">
        <v>0.10026997884947073</v>
      </c>
      <c r="AA57" s="107"/>
      <c r="AB57" s="107"/>
      <c r="AC57" s="107"/>
      <c r="AD57" s="107"/>
      <c r="AE57" s="107"/>
      <c r="AF57" s="107"/>
      <c r="AG57" s="107"/>
      <c r="AH57" s="107"/>
      <c r="AI57" s="107"/>
      <c r="AJ57" s="107"/>
      <c r="AK57" s="11"/>
      <c r="AL57" s="11"/>
      <c r="AO57" s="37">
        <f t="shared" si="16"/>
        <v>1</v>
      </c>
      <c r="AP57" s="37" t="e">
        <f t="shared" si="0"/>
        <v>#DIV/0!</v>
      </c>
      <c r="AQ57" s="37">
        <f t="shared" si="1"/>
        <v>0</v>
      </c>
      <c r="AR57" s="37">
        <f t="shared" si="17"/>
        <v>0</v>
      </c>
      <c r="AS57" s="37">
        <f t="shared" si="2"/>
        <v>0</v>
      </c>
      <c r="AT57" s="37">
        <f t="shared" si="3"/>
        <v>0</v>
      </c>
      <c r="AU57" s="37" t="e">
        <f t="shared" si="4"/>
        <v>#DIV/0!</v>
      </c>
      <c r="AV57" s="37" t="e">
        <f t="shared" si="18"/>
        <v>#DIV/0!</v>
      </c>
      <c r="AW57" s="37" t="e">
        <f t="shared" si="56"/>
        <v>#DIV/0!</v>
      </c>
      <c r="AX57" s="37" t="e">
        <f t="shared" si="19"/>
        <v>#DIV/0!</v>
      </c>
      <c r="AZ57" s="37" t="e">
        <f t="shared" si="40"/>
        <v>#DIV/0!</v>
      </c>
      <c r="BA57" s="37" t="e">
        <f t="shared" si="41"/>
        <v>#DIV/0!</v>
      </c>
      <c r="BB57" s="37" t="e">
        <f t="shared" ca="1" si="42"/>
        <v>#VALUE!</v>
      </c>
      <c r="BC57" s="37" t="e">
        <f t="shared" si="43"/>
        <v>#DIV/0!</v>
      </c>
      <c r="BD57" s="37" t="e">
        <f t="shared" si="24"/>
        <v>#DIV/0!</v>
      </c>
      <c r="BE57" s="37" t="e">
        <f t="shared" si="44"/>
        <v>#DIV/0!</v>
      </c>
      <c r="BF57" s="37" t="e">
        <f t="shared" si="45"/>
        <v>#DIV/0!</v>
      </c>
      <c r="BG57" s="37" t="e">
        <f t="shared" si="27"/>
        <v>#DIV/0!</v>
      </c>
      <c r="BH57" s="37" t="e">
        <f t="shared" ca="1" si="46"/>
        <v>#VALUE!</v>
      </c>
      <c r="BI57" s="37" t="e">
        <f t="shared" si="47"/>
        <v>#DIV/0!</v>
      </c>
      <c r="BJ57" s="37" t="e">
        <f t="shared" si="48"/>
        <v>#DIV/0!</v>
      </c>
      <c r="BK57" s="37" t="e">
        <f t="shared" si="49"/>
        <v>#DIV/0!</v>
      </c>
      <c r="BL57" s="37" t="e">
        <f t="shared" si="50"/>
        <v>#DIV/0!</v>
      </c>
      <c r="BM57" s="37" t="e">
        <f t="shared" si="33"/>
        <v>#DIV/0!</v>
      </c>
      <c r="BN57" s="37" t="e">
        <f t="shared" ca="1" si="51"/>
        <v>#VALUE!</v>
      </c>
      <c r="BO57" s="37" t="e">
        <f t="shared" si="52"/>
        <v>#DIV/0!</v>
      </c>
      <c r="BP57" s="37" t="e">
        <f t="shared" si="53"/>
        <v>#DIV/0!</v>
      </c>
      <c r="BQ57" s="37" t="e">
        <f t="shared" si="37"/>
        <v>#DIV/0!</v>
      </c>
      <c r="BR57" s="37" t="e">
        <f t="shared" si="54"/>
        <v>#DIV/0!</v>
      </c>
    </row>
    <row r="58" spans="2:70">
      <c r="B58" s="34"/>
      <c r="C58" s="34"/>
      <c r="D58" s="34"/>
      <c r="E58" s="34"/>
      <c r="F58" s="34"/>
      <c r="G58" s="34"/>
      <c r="H58" s="57"/>
      <c r="I58" s="57"/>
      <c r="J58" s="89"/>
      <c r="K58" s="54" t="str">
        <f t="shared" si="5"/>
        <v/>
      </c>
      <c r="L58" s="54" t="str">
        <f t="shared" si="6"/>
        <v/>
      </c>
      <c r="M58" s="54" t="str">
        <f t="shared" si="7"/>
        <v/>
      </c>
      <c r="N58" s="54" t="str">
        <f t="shared" si="8"/>
        <v/>
      </c>
      <c r="O58" s="54" t="str">
        <f t="shared" si="9"/>
        <v/>
      </c>
      <c r="P58" s="54" t="str">
        <f t="shared" si="10"/>
        <v/>
      </c>
      <c r="Q58" s="54" t="str">
        <f t="shared" si="11"/>
        <v/>
      </c>
      <c r="R58" s="54" t="str">
        <f t="shared" si="12"/>
        <v/>
      </c>
      <c r="S58" s="54" t="str">
        <f t="shared" si="13"/>
        <v/>
      </c>
      <c r="T58" s="54" t="str">
        <f t="shared" si="14"/>
        <v/>
      </c>
      <c r="U58" s="72" t="str">
        <f t="shared" si="15"/>
        <v/>
      </c>
      <c r="V58" s="11"/>
      <c r="W58" s="9" t="s">
        <v>193</v>
      </c>
      <c r="X58" s="124" t="s">
        <v>194</v>
      </c>
      <c r="Y58" s="117">
        <v>0.16573142273064112</v>
      </c>
      <c r="Z58" s="118">
        <v>0.11681763431526239</v>
      </c>
      <c r="AA58" s="107"/>
      <c r="AB58" s="107"/>
      <c r="AC58" s="107"/>
      <c r="AD58" s="107"/>
      <c r="AE58" s="107"/>
      <c r="AF58" s="107"/>
      <c r="AG58" s="107"/>
      <c r="AH58" s="107"/>
      <c r="AI58" s="107"/>
      <c r="AJ58" s="107"/>
      <c r="AK58" s="11"/>
      <c r="AL58" s="11"/>
      <c r="AO58" s="37">
        <f t="shared" si="16"/>
        <v>1</v>
      </c>
      <c r="AP58" s="37" t="e">
        <f t="shared" si="0"/>
        <v>#DIV/0!</v>
      </c>
      <c r="AQ58" s="37">
        <f t="shared" si="1"/>
        <v>0</v>
      </c>
      <c r="AR58" s="37">
        <f t="shared" si="17"/>
        <v>0</v>
      </c>
      <c r="AS58" s="37">
        <f t="shared" si="2"/>
        <v>0</v>
      </c>
      <c r="AT58" s="37">
        <f t="shared" si="3"/>
        <v>0</v>
      </c>
      <c r="AU58" s="37" t="e">
        <f t="shared" si="4"/>
        <v>#DIV/0!</v>
      </c>
      <c r="AV58" s="37" t="e">
        <f t="shared" si="18"/>
        <v>#DIV/0!</v>
      </c>
      <c r="AW58" s="37" t="e">
        <f t="shared" si="56"/>
        <v>#DIV/0!</v>
      </c>
      <c r="AX58" s="37" t="e">
        <f t="shared" si="19"/>
        <v>#DIV/0!</v>
      </c>
      <c r="AZ58" s="37" t="e">
        <f t="shared" si="40"/>
        <v>#DIV/0!</v>
      </c>
      <c r="BA58" s="37" t="e">
        <f t="shared" si="41"/>
        <v>#DIV/0!</v>
      </c>
      <c r="BB58" s="37" t="e">
        <f t="shared" ca="1" si="42"/>
        <v>#VALUE!</v>
      </c>
      <c r="BC58" s="37" t="e">
        <f t="shared" si="43"/>
        <v>#DIV/0!</v>
      </c>
      <c r="BD58" s="37" t="e">
        <f t="shared" si="24"/>
        <v>#DIV/0!</v>
      </c>
      <c r="BE58" s="37" t="e">
        <f t="shared" si="44"/>
        <v>#DIV/0!</v>
      </c>
      <c r="BF58" s="37" t="e">
        <f t="shared" si="45"/>
        <v>#DIV/0!</v>
      </c>
      <c r="BG58" s="37" t="e">
        <f t="shared" si="27"/>
        <v>#DIV/0!</v>
      </c>
      <c r="BH58" s="37" t="e">
        <f t="shared" ca="1" si="46"/>
        <v>#VALUE!</v>
      </c>
      <c r="BI58" s="37" t="e">
        <f t="shared" si="47"/>
        <v>#DIV/0!</v>
      </c>
      <c r="BJ58" s="37" t="e">
        <f t="shared" si="48"/>
        <v>#DIV/0!</v>
      </c>
      <c r="BK58" s="37" t="e">
        <f t="shared" si="49"/>
        <v>#DIV/0!</v>
      </c>
      <c r="BL58" s="37" t="e">
        <f t="shared" si="50"/>
        <v>#DIV/0!</v>
      </c>
      <c r="BM58" s="37" t="e">
        <f t="shared" si="33"/>
        <v>#DIV/0!</v>
      </c>
      <c r="BN58" s="37" t="e">
        <f t="shared" ca="1" si="51"/>
        <v>#VALUE!</v>
      </c>
      <c r="BO58" s="37" t="e">
        <f t="shared" si="52"/>
        <v>#DIV/0!</v>
      </c>
      <c r="BP58" s="37" t="e">
        <f t="shared" si="53"/>
        <v>#DIV/0!</v>
      </c>
      <c r="BQ58" s="37" t="e">
        <f t="shared" si="37"/>
        <v>#DIV/0!</v>
      </c>
      <c r="BR58" s="37" t="e">
        <f t="shared" si="54"/>
        <v>#DIV/0!</v>
      </c>
    </row>
    <row r="59" spans="2:70">
      <c r="B59" s="34"/>
      <c r="C59" s="34"/>
      <c r="D59" s="34"/>
      <c r="E59" s="34"/>
      <c r="F59" s="34"/>
      <c r="G59" s="34"/>
      <c r="H59" s="57"/>
      <c r="I59" s="57"/>
      <c r="J59" s="89"/>
      <c r="K59" s="54" t="str">
        <f t="shared" si="5"/>
        <v/>
      </c>
      <c r="L59" s="54" t="str">
        <f t="shared" si="6"/>
        <v/>
      </c>
      <c r="M59" s="54" t="str">
        <f t="shared" si="7"/>
        <v/>
      </c>
      <c r="N59" s="54" t="str">
        <f t="shared" si="8"/>
        <v/>
      </c>
      <c r="O59" s="54" t="str">
        <f t="shared" si="9"/>
        <v/>
      </c>
      <c r="P59" s="54" t="str">
        <f t="shared" si="10"/>
        <v/>
      </c>
      <c r="Q59" s="54" t="str">
        <f t="shared" si="11"/>
        <v/>
      </c>
      <c r="R59" s="54" t="str">
        <f t="shared" si="12"/>
        <v/>
      </c>
      <c r="S59" s="54" t="str">
        <f t="shared" si="13"/>
        <v/>
      </c>
      <c r="T59" s="54" t="str">
        <f t="shared" si="14"/>
        <v/>
      </c>
      <c r="U59" s="72" t="str">
        <f t="shared" si="15"/>
        <v/>
      </c>
      <c r="V59" s="11"/>
      <c r="W59" s="7" t="s">
        <v>195</v>
      </c>
      <c r="X59" s="122" t="s">
        <v>196</v>
      </c>
      <c r="Y59" s="107">
        <v>0.10069319281337602</v>
      </c>
      <c r="Z59" s="108">
        <v>8.4108311955019069E-2</v>
      </c>
      <c r="AA59" s="107"/>
      <c r="AB59" s="107"/>
      <c r="AC59" s="107"/>
      <c r="AD59" s="107"/>
      <c r="AE59" s="107"/>
      <c r="AF59" s="107"/>
      <c r="AG59" s="107"/>
      <c r="AH59" s="107"/>
      <c r="AI59" s="107"/>
      <c r="AJ59" s="107"/>
      <c r="AK59" s="11"/>
      <c r="AL59" s="11"/>
      <c r="AO59" s="37">
        <f t="shared" si="16"/>
        <v>1</v>
      </c>
      <c r="AP59" s="37" t="e">
        <f t="shared" si="0"/>
        <v>#DIV/0!</v>
      </c>
      <c r="AQ59" s="37">
        <f t="shared" si="1"/>
        <v>0</v>
      </c>
      <c r="AR59" s="37">
        <f t="shared" si="17"/>
        <v>0</v>
      </c>
      <c r="AS59" s="37">
        <f t="shared" si="2"/>
        <v>0</v>
      </c>
      <c r="AT59" s="37">
        <f t="shared" si="3"/>
        <v>0</v>
      </c>
      <c r="AU59" s="37" t="e">
        <f t="shared" si="4"/>
        <v>#DIV/0!</v>
      </c>
      <c r="AV59" s="37" t="e">
        <f t="shared" si="18"/>
        <v>#DIV/0!</v>
      </c>
      <c r="AW59" s="37" t="e">
        <f t="shared" si="56"/>
        <v>#DIV/0!</v>
      </c>
      <c r="AX59" s="37" t="e">
        <f t="shared" si="19"/>
        <v>#DIV/0!</v>
      </c>
      <c r="AZ59" s="37" t="e">
        <f t="shared" si="40"/>
        <v>#DIV/0!</v>
      </c>
      <c r="BA59" s="37" t="e">
        <f t="shared" si="41"/>
        <v>#DIV/0!</v>
      </c>
      <c r="BB59" s="37" t="e">
        <f t="shared" ca="1" si="42"/>
        <v>#VALUE!</v>
      </c>
      <c r="BC59" s="37" t="e">
        <f t="shared" si="43"/>
        <v>#DIV/0!</v>
      </c>
      <c r="BD59" s="37" t="e">
        <f t="shared" si="24"/>
        <v>#DIV/0!</v>
      </c>
      <c r="BE59" s="37" t="e">
        <f t="shared" si="44"/>
        <v>#DIV/0!</v>
      </c>
      <c r="BF59" s="37" t="e">
        <f t="shared" si="45"/>
        <v>#DIV/0!</v>
      </c>
      <c r="BG59" s="37" t="e">
        <f t="shared" si="27"/>
        <v>#DIV/0!</v>
      </c>
      <c r="BH59" s="37" t="e">
        <f t="shared" ca="1" si="46"/>
        <v>#VALUE!</v>
      </c>
      <c r="BI59" s="37" t="e">
        <f t="shared" si="47"/>
        <v>#DIV/0!</v>
      </c>
      <c r="BJ59" s="37" t="e">
        <f t="shared" si="48"/>
        <v>#DIV/0!</v>
      </c>
      <c r="BK59" s="37" t="e">
        <f t="shared" si="49"/>
        <v>#DIV/0!</v>
      </c>
      <c r="BL59" s="37" t="e">
        <f t="shared" si="50"/>
        <v>#DIV/0!</v>
      </c>
      <c r="BM59" s="37" t="e">
        <f t="shared" si="33"/>
        <v>#DIV/0!</v>
      </c>
      <c r="BN59" s="37" t="e">
        <f t="shared" ca="1" si="51"/>
        <v>#VALUE!</v>
      </c>
      <c r="BO59" s="37" t="e">
        <f t="shared" si="52"/>
        <v>#DIV/0!</v>
      </c>
      <c r="BP59" s="37" t="e">
        <f t="shared" si="53"/>
        <v>#DIV/0!</v>
      </c>
      <c r="BQ59" s="37" t="e">
        <f t="shared" si="37"/>
        <v>#DIV/0!</v>
      </c>
      <c r="BR59" s="37" t="e">
        <f t="shared" si="54"/>
        <v>#DIV/0!</v>
      </c>
    </row>
    <row r="60" spans="2:70">
      <c r="B60" s="34"/>
      <c r="C60" s="34"/>
      <c r="D60" s="34"/>
      <c r="E60" s="34"/>
      <c r="F60" s="34"/>
      <c r="G60" s="34"/>
      <c r="H60" s="57"/>
      <c r="I60" s="57"/>
      <c r="J60" s="89"/>
      <c r="K60" s="54" t="str">
        <f t="shared" si="5"/>
        <v/>
      </c>
      <c r="L60" s="54" t="str">
        <f t="shared" si="6"/>
        <v/>
      </c>
      <c r="M60" s="54" t="str">
        <f t="shared" si="7"/>
        <v/>
      </c>
      <c r="N60" s="54" t="str">
        <f t="shared" si="8"/>
        <v/>
      </c>
      <c r="O60" s="54" t="str">
        <f t="shared" si="9"/>
        <v/>
      </c>
      <c r="P60" s="54" t="str">
        <f t="shared" si="10"/>
        <v/>
      </c>
      <c r="Q60" s="54" t="str">
        <f t="shared" si="11"/>
        <v/>
      </c>
      <c r="R60" s="54" t="str">
        <f t="shared" si="12"/>
        <v/>
      </c>
      <c r="S60" s="54" t="str">
        <f t="shared" si="13"/>
        <v/>
      </c>
      <c r="T60" s="54" t="str">
        <f t="shared" si="14"/>
        <v/>
      </c>
      <c r="U60" s="72" t="str">
        <f t="shared" si="15"/>
        <v/>
      </c>
      <c r="V60" s="11"/>
      <c r="W60" s="7" t="s">
        <v>197</v>
      </c>
      <c r="X60" s="122" t="s">
        <v>198</v>
      </c>
      <c r="Y60" s="107">
        <v>0.13379101642653057</v>
      </c>
      <c r="Z60" s="108">
        <v>0.10135553150263076</v>
      </c>
      <c r="AA60" s="107"/>
      <c r="AB60" s="107"/>
      <c r="AC60" s="107"/>
      <c r="AD60" s="107"/>
      <c r="AE60" s="107"/>
      <c r="AF60" s="107"/>
      <c r="AG60" s="107"/>
      <c r="AH60" s="107"/>
      <c r="AI60" s="107"/>
      <c r="AJ60" s="107"/>
      <c r="AK60" s="11"/>
      <c r="AL60" s="11"/>
      <c r="AO60" s="37">
        <f t="shared" si="16"/>
        <v>1</v>
      </c>
      <c r="AP60" s="37" t="e">
        <f t="shared" si="0"/>
        <v>#DIV/0!</v>
      </c>
      <c r="AQ60" s="37">
        <f t="shared" si="1"/>
        <v>0</v>
      </c>
      <c r="AR60" s="37">
        <f t="shared" si="17"/>
        <v>0</v>
      </c>
      <c r="AS60" s="37">
        <f t="shared" si="2"/>
        <v>0</v>
      </c>
      <c r="AT60" s="37">
        <f t="shared" si="3"/>
        <v>0</v>
      </c>
      <c r="AU60" s="37" t="e">
        <f t="shared" si="4"/>
        <v>#DIV/0!</v>
      </c>
      <c r="AV60" s="37" t="e">
        <f t="shared" si="18"/>
        <v>#DIV/0!</v>
      </c>
      <c r="AW60" s="37" t="e">
        <f>AV60-0.009*AQ60</f>
        <v>#DIV/0!</v>
      </c>
      <c r="AX60" s="37" t="e">
        <f t="shared" si="19"/>
        <v>#DIV/0!</v>
      </c>
      <c r="AZ60" s="37" t="e">
        <f t="shared" si="40"/>
        <v>#DIV/0!</v>
      </c>
      <c r="BA60" s="37" t="e">
        <f t="shared" si="41"/>
        <v>#DIV/0!</v>
      </c>
      <c r="BB60" s="37" t="e">
        <f t="shared" ca="1" si="42"/>
        <v>#VALUE!</v>
      </c>
      <c r="BC60" s="37" t="e">
        <f t="shared" si="43"/>
        <v>#DIV/0!</v>
      </c>
      <c r="BD60" s="37" t="e">
        <f t="shared" si="24"/>
        <v>#DIV/0!</v>
      </c>
      <c r="BE60" s="37" t="e">
        <f t="shared" si="44"/>
        <v>#DIV/0!</v>
      </c>
      <c r="BF60" s="37" t="e">
        <f t="shared" si="45"/>
        <v>#DIV/0!</v>
      </c>
      <c r="BG60" s="37" t="e">
        <f t="shared" si="27"/>
        <v>#DIV/0!</v>
      </c>
      <c r="BH60" s="37" t="e">
        <f t="shared" ca="1" si="46"/>
        <v>#VALUE!</v>
      </c>
      <c r="BI60" s="37" t="e">
        <f t="shared" si="47"/>
        <v>#DIV/0!</v>
      </c>
      <c r="BJ60" s="37" t="e">
        <f t="shared" si="48"/>
        <v>#DIV/0!</v>
      </c>
      <c r="BK60" s="37" t="e">
        <f t="shared" si="49"/>
        <v>#DIV/0!</v>
      </c>
      <c r="BL60" s="37" t="e">
        <f t="shared" si="50"/>
        <v>#DIV/0!</v>
      </c>
      <c r="BM60" s="37" t="e">
        <f t="shared" si="33"/>
        <v>#DIV/0!</v>
      </c>
      <c r="BN60" s="37" t="e">
        <f t="shared" ca="1" si="51"/>
        <v>#VALUE!</v>
      </c>
      <c r="BO60" s="37" t="e">
        <f t="shared" si="52"/>
        <v>#DIV/0!</v>
      </c>
      <c r="BP60" s="37" t="e">
        <f t="shared" si="53"/>
        <v>#DIV/0!</v>
      </c>
      <c r="BQ60" s="37" t="e">
        <f t="shared" si="37"/>
        <v>#DIV/0!</v>
      </c>
      <c r="BR60" s="37" t="e">
        <f t="shared" si="54"/>
        <v>#DIV/0!</v>
      </c>
    </row>
    <row r="61" spans="2:70">
      <c r="B61" s="34"/>
      <c r="C61" s="34"/>
      <c r="D61" s="34"/>
      <c r="E61" s="34"/>
      <c r="F61" s="34"/>
      <c r="G61" s="34"/>
      <c r="H61" s="57"/>
      <c r="I61" s="57"/>
      <c r="J61" s="89"/>
      <c r="K61" s="54" t="str">
        <f t="shared" si="5"/>
        <v/>
      </c>
      <c r="L61" s="54" t="str">
        <f t="shared" si="6"/>
        <v/>
      </c>
      <c r="M61" s="54" t="str">
        <f t="shared" si="7"/>
        <v/>
      </c>
      <c r="N61" s="54" t="str">
        <f t="shared" si="8"/>
        <v/>
      </c>
      <c r="O61" s="54" t="str">
        <f t="shared" si="9"/>
        <v/>
      </c>
      <c r="P61" s="54" t="str">
        <f t="shared" si="10"/>
        <v/>
      </c>
      <c r="Q61" s="54" t="str">
        <f t="shared" si="11"/>
        <v/>
      </c>
      <c r="R61" s="54" t="str">
        <f t="shared" si="12"/>
        <v/>
      </c>
      <c r="S61" s="54" t="str">
        <f t="shared" si="13"/>
        <v/>
      </c>
      <c r="T61" s="54" t="str">
        <f t="shared" si="14"/>
        <v/>
      </c>
      <c r="U61" s="72" t="str">
        <f t="shared" si="15"/>
        <v/>
      </c>
      <c r="V61" s="11"/>
      <c r="W61" s="9" t="s">
        <v>199</v>
      </c>
      <c r="X61" s="124" t="s">
        <v>200</v>
      </c>
      <c r="Y61" s="117">
        <v>0.16915427712003175</v>
      </c>
      <c r="Z61" s="118">
        <v>0.11939046339330558</v>
      </c>
      <c r="AA61" s="107"/>
      <c r="AB61" s="107"/>
      <c r="AC61" s="107"/>
      <c r="AD61" s="107"/>
      <c r="AE61" s="107"/>
      <c r="AF61" s="107"/>
      <c r="AG61" s="107"/>
      <c r="AH61" s="107"/>
      <c r="AI61" s="107"/>
      <c r="AJ61" s="107"/>
      <c r="AK61" s="11"/>
      <c r="AL61" s="11"/>
      <c r="AO61" s="37">
        <f t="shared" si="16"/>
        <v>1</v>
      </c>
      <c r="AP61" s="37" t="e">
        <f t="shared" ref="AP61:AP92" si="57">C61/B61</f>
        <v>#DIV/0!</v>
      </c>
      <c r="AQ61" s="37">
        <f t="shared" ref="AQ61:AQ92" si="58">IFERROR(VLOOKUP(G61,$AF$30:$AG$50,2),0)</f>
        <v>0</v>
      </c>
      <c r="AR61" s="37">
        <f t="shared" si="17"/>
        <v>0</v>
      </c>
      <c r="AS61" s="37">
        <f t="shared" ref="AS61:AS92" si="59">IFERROR(MATCH(E61,$W$30:$W$113,0),0)</f>
        <v>0</v>
      </c>
      <c r="AT61" s="37">
        <f t="shared" ref="AT61:AT92" si="60">IFERROR(VLOOKUP(F61,$AC$30:$AD$37,2),0)</f>
        <v>0</v>
      </c>
      <c r="AU61" s="37" t="e">
        <f t="shared" ref="AU61:AU92" si="61">0.473*EXP(0.133*AP61)</f>
        <v>#DIV/0!</v>
      </c>
      <c r="AV61" s="37" t="e">
        <f t="shared" si="18"/>
        <v>#DIV/0!</v>
      </c>
      <c r="AW61" s="37" t="e">
        <f t="shared" ref="AW61:AW63" si="62">AV61-0.009*AQ61</f>
        <v>#DIV/0!</v>
      </c>
      <c r="AX61" s="37" t="e">
        <f t="shared" si="19"/>
        <v>#DIV/0!</v>
      </c>
      <c r="AZ61" s="37" t="e">
        <f t="shared" si="40"/>
        <v>#DIV/0!</v>
      </c>
      <c r="BA61" s="37" t="e">
        <f t="shared" si="41"/>
        <v>#DIV/0!</v>
      </c>
      <c r="BB61" s="37" t="e">
        <f t="shared" ca="1" si="42"/>
        <v>#VALUE!</v>
      </c>
      <c r="BC61" s="37" t="e">
        <f t="shared" si="43"/>
        <v>#DIV/0!</v>
      </c>
      <c r="BD61" s="37" t="e">
        <f t="shared" si="24"/>
        <v>#DIV/0!</v>
      </c>
      <c r="BE61" s="37" t="e">
        <f t="shared" si="44"/>
        <v>#DIV/0!</v>
      </c>
      <c r="BF61" s="37" t="e">
        <f t="shared" si="45"/>
        <v>#DIV/0!</v>
      </c>
      <c r="BG61" s="37" t="e">
        <f t="shared" si="27"/>
        <v>#DIV/0!</v>
      </c>
      <c r="BH61" s="37" t="e">
        <f t="shared" ca="1" si="46"/>
        <v>#VALUE!</v>
      </c>
      <c r="BI61" s="37" t="e">
        <f t="shared" si="47"/>
        <v>#DIV/0!</v>
      </c>
      <c r="BJ61" s="37" t="e">
        <f t="shared" si="48"/>
        <v>#DIV/0!</v>
      </c>
      <c r="BK61" s="37" t="e">
        <f t="shared" si="49"/>
        <v>#DIV/0!</v>
      </c>
      <c r="BL61" s="37" t="e">
        <f t="shared" si="50"/>
        <v>#DIV/0!</v>
      </c>
      <c r="BM61" s="37" t="e">
        <f t="shared" si="33"/>
        <v>#DIV/0!</v>
      </c>
      <c r="BN61" s="37" t="e">
        <f t="shared" ca="1" si="51"/>
        <v>#VALUE!</v>
      </c>
      <c r="BO61" s="37" t="e">
        <f t="shared" si="52"/>
        <v>#DIV/0!</v>
      </c>
      <c r="BP61" s="37" t="e">
        <f t="shared" si="53"/>
        <v>#DIV/0!</v>
      </c>
      <c r="BQ61" s="37" t="e">
        <f t="shared" si="37"/>
        <v>#DIV/0!</v>
      </c>
      <c r="BR61" s="37" t="e">
        <f t="shared" si="54"/>
        <v>#DIV/0!</v>
      </c>
    </row>
    <row r="62" spans="2:70">
      <c r="B62" s="34"/>
      <c r="C62" s="34"/>
      <c r="D62" s="34"/>
      <c r="E62" s="34"/>
      <c r="F62" s="34"/>
      <c r="G62" s="34"/>
      <c r="H62" s="57"/>
      <c r="I62" s="57"/>
      <c r="J62" s="89"/>
      <c r="K62" s="54" t="str">
        <f t="shared" si="5"/>
        <v/>
      </c>
      <c r="L62" s="54" t="str">
        <f t="shared" si="6"/>
        <v/>
      </c>
      <c r="M62" s="54" t="str">
        <f t="shared" si="7"/>
        <v/>
      </c>
      <c r="N62" s="54" t="str">
        <f t="shared" si="8"/>
        <v/>
      </c>
      <c r="O62" s="54" t="str">
        <f t="shared" si="9"/>
        <v/>
      </c>
      <c r="P62" s="54" t="str">
        <f t="shared" si="10"/>
        <v/>
      </c>
      <c r="Q62" s="54" t="str">
        <f t="shared" si="11"/>
        <v/>
      </c>
      <c r="R62" s="54" t="str">
        <f t="shared" si="12"/>
        <v/>
      </c>
      <c r="S62" s="54" t="str">
        <f t="shared" si="13"/>
        <v/>
      </c>
      <c r="T62" s="54" t="str">
        <f t="shared" si="14"/>
        <v/>
      </c>
      <c r="U62" s="72" t="str">
        <f t="shared" si="15"/>
        <v/>
      </c>
      <c r="V62" s="11"/>
      <c r="W62" s="73" t="s">
        <v>201</v>
      </c>
      <c r="X62" s="106" t="s">
        <v>202</v>
      </c>
      <c r="Y62" s="117">
        <v>0.14112251585885427</v>
      </c>
      <c r="Z62" s="118">
        <v>0.10603535161862269</v>
      </c>
      <c r="AA62" s="107"/>
      <c r="AB62" s="107"/>
      <c r="AC62" s="107"/>
      <c r="AD62" s="107"/>
      <c r="AE62" s="107"/>
      <c r="AF62" s="107"/>
      <c r="AG62" s="107"/>
      <c r="AH62" s="107"/>
      <c r="AI62" s="107"/>
      <c r="AJ62" s="107"/>
      <c r="AK62" s="11"/>
      <c r="AL62" s="11"/>
      <c r="AO62" s="37">
        <f t="shared" si="16"/>
        <v>1</v>
      </c>
      <c r="AP62" s="37" t="e">
        <f t="shared" si="57"/>
        <v>#DIV/0!</v>
      </c>
      <c r="AQ62" s="37">
        <f t="shared" si="58"/>
        <v>0</v>
      </c>
      <c r="AR62" s="37">
        <f t="shared" si="17"/>
        <v>0</v>
      </c>
      <c r="AS62" s="37">
        <f t="shared" si="59"/>
        <v>0</v>
      </c>
      <c r="AT62" s="37">
        <f t="shared" si="60"/>
        <v>0</v>
      </c>
      <c r="AU62" s="37" t="e">
        <f t="shared" si="61"/>
        <v>#DIV/0!</v>
      </c>
      <c r="AV62" s="37" t="e">
        <f t="shared" si="18"/>
        <v>#DIV/0!</v>
      </c>
      <c r="AW62" s="37" t="e">
        <f t="shared" si="62"/>
        <v>#DIV/0!</v>
      </c>
      <c r="AX62" s="37" t="e">
        <f t="shared" si="19"/>
        <v>#DIV/0!</v>
      </c>
      <c r="AZ62" s="37" t="e">
        <f t="shared" si="40"/>
        <v>#DIV/0!</v>
      </c>
      <c r="BA62" s="37" t="e">
        <f t="shared" si="41"/>
        <v>#DIV/0!</v>
      </c>
      <c r="BB62" s="37" t="e">
        <f t="shared" ca="1" si="42"/>
        <v>#VALUE!</v>
      </c>
      <c r="BC62" s="37" t="e">
        <f t="shared" si="43"/>
        <v>#DIV/0!</v>
      </c>
      <c r="BD62" s="37" t="e">
        <f t="shared" si="24"/>
        <v>#DIV/0!</v>
      </c>
      <c r="BE62" s="37" t="e">
        <f t="shared" si="44"/>
        <v>#DIV/0!</v>
      </c>
      <c r="BF62" s="37" t="e">
        <f t="shared" si="45"/>
        <v>#DIV/0!</v>
      </c>
      <c r="BG62" s="37" t="e">
        <f t="shared" si="27"/>
        <v>#DIV/0!</v>
      </c>
      <c r="BH62" s="37" t="e">
        <f t="shared" ca="1" si="46"/>
        <v>#VALUE!</v>
      </c>
      <c r="BI62" s="37" t="e">
        <f t="shared" si="47"/>
        <v>#DIV/0!</v>
      </c>
      <c r="BJ62" s="37" t="e">
        <f t="shared" si="48"/>
        <v>#DIV/0!</v>
      </c>
      <c r="BK62" s="37" t="e">
        <f t="shared" si="49"/>
        <v>#DIV/0!</v>
      </c>
      <c r="BL62" s="37" t="e">
        <f t="shared" si="50"/>
        <v>#DIV/0!</v>
      </c>
      <c r="BM62" s="37" t="e">
        <f t="shared" si="33"/>
        <v>#DIV/0!</v>
      </c>
      <c r="BN62" s="37" t="e">
        <f t="shared" ca="1" si="51"/>
        <v>#VALUE!</v>
      </c>
      <c r="BO62" s="37" t="e">
        <f t="shared" si="52"/>
        <v>#DIV/0!</v>
      </c>
      <c r="BP62" s="37" t="e">
        <f t="shared" si="53"/>
        <v>#DIV/0!</v>
      </c>
      <c r="BQ62" s="37" t="e">
        <f t="shared" si="37"/>
        <v>#DIV/0!</v>
      </c>
      <c r="BR62" s="37" t="e">
        <f t="shared" si="54"/>
        <v>#DIV/0!</v>
      </c>
    </row>
    <row r="63" spans="2:70">
      <c r="B63" s="34"/>
      <c r="C63" s="34"/>
      <c r="D63" s="34"/>
      <c r="E63" s="34"/>
      <c r="F63" s="34"/>
      <c r="G63" s="34"/>
      <c r="H63" s="57"/>
      <c r="I63" s="57"/>
      <c r="J63" s="89"/>
      <c r="K63" s="54" t="str">
        <f t="shared" si="5"/>
        <v/>
      </c>
      <c r="L63" s="54" t="str">
        <f t="shared" si="6"/>
        <v/>
      </c>
      <c r="M63" s="54" t="str">
        <f t="shared" si="7"/>
        <v/>
      </c>
      <c r="N63" s="54" t="str">
        <f t="shared" si="8"/>
        <v/>
      </c>
      <c r="O63" s="54" t="str">
        <f t="shared" si="9"/>
        <v/>
      </c>
      <c r="P63" s="54" t="str">
        <f t="shared" si="10"/>
        <v/>
      </c>
      <c r="Q63" s="54" t="str">
        <f t="shared" si="11"/>
        <v/>
      </c>
      <c r="R63" s="54" t="str">
        <f t="shared" si="12"/>
        <v/>
      </c>
      <c r="S63" s="54" t="str">
        <f t="shared" si="13"/>
        <v/>
      </c>
      <c r="T63" s="54" t="str">
        <f t="shared" si="14"/>
        <v/>
      </c>
      <c r="U63" s="72" t="str">
        <f t="shared" si="15"/>
        <v/>
      </c>
      <c r="V63" s="11"/>
      <c r="W63" s="7" t="s">
        <v>203</v>
      </c>
      <c r="X63" s="122" t="s">
        <v>204</v>
      </c>
      <c r="Y63" s="107">
        <v>7.0747261890543256E-2</v>
      </c>
      <c r="Z63" s="108">
        <v>6.4061072025427795E-2</v>
      </c>
      <c r="AA63" s="107"/>
      <c r="AB63" s="107"/>
      <c r="AC63" s="107"/>
      <c r="AD63" s="107"/>
      <c r="AE63" s="107"/>
      <c r="AF63" s="107"/>
      <c r="AG63" s="107"/>
      <c r="AH63" s="107"/>
      <c r="AI63" s="107"/>
      <c r="AJ63" s="107"/>
      <c r="AK63" s="11"/>
      <c r="AL63" s="11"/>
      <c r="AO63" s="37">
        <f t="shared" si="16"/>
        <v>1</v>
      </c>
      <c r="AP63" s="37" t="e">
        <f t="shared" si="57"/>
        <v>#DIV/0!</v>
      </c>
      <c r="AQ63" s="37">
        <f t="shared" si="58"/>
        <v>0</v>
      </c>
      <c r="AR63" s="37">
        <f t="shared" si="17"/>
        <v>0</v>
      </c>
      <c r="AS63" s="37">
        <f t="shared" si="59"/>
        <v>0</v>
      </c>
      <c r="AT63" s="37">
        <f t="shared" si="60"/>
        <v>0</v>
      </c>
      <c r="AU63" s="37" t="e">
        <f t="shared" si="61"/>
        <v>#DIV/0!</v>
      </c>
      <c r="AV63" s="37" t="e">
        <f t="shared" si="18"/>
        <v>#DIV/0!</v>
      </c>
      <c r="AW63" s="37" t="e">
        <f t="shared" si="62"/>
        <v>#DIV/0!</v>
      </c>
      <c r="AX63" s="37" t="e">
        <f t="shared" si="19"/>
        <v>#DIV/0!</v>
      </c>
      <c r="AZ63" s="37" t="e">
        <f t="shared" si="40"/>
        <v>#DIV/0!</v>
      </c>
      <c r="BA63" s="37" t="e">
        <f t="shared" si="41"/>
        <v>#DIV/0!</v>
      </c>
      <c r="BB63" s="37" t="e">
        <f t="shared" ca="1" si="42"/>
        <v>#VALUE!</v>
      </c>
      <c r="BC63" s="37" t="e">
        <f t="shared" si="43"/>
        <v>#DIV/0!</v>
      </c>
      <c r="BD63" s="37" t="e">
        <f t="shared" si="24"/>
        <v>#DIV/0!</v>
      </c>
      <c r="BE63" s="37" t="e">
        <f t="shared" si="44"/>
        <v>#DIV/0!</v>
      </c>
      <c r="BF63" s="37" t="e">
        <f t="shared" si="45"/>
        <v>#DIV/0!</v>
      </c>
      <c r="BG63" s="37" t="e">
        <f t="shared" si="27"/>
        <v>#DIV/0!</v>
      </c>
      <c r="BH63" s="37" t="e">
        <f t="shared" ca="1" si="46"/>
        <v>#VALUE!</v>
      </c>
      <c r="BI63" s="37" t="e">
        <f t="shared" si="47"/>
        <v>#DIV/0!</v>
      </c>
      <c r="BJ63" s="37" t="e">
        <f t="shared" si="48"/>
        <v>#DIV/0!</v>
      </c>
      <c r="BK63" s="37" t="e">
        <f t="shared" si="49"/>
        <v>#DIV/0!</v>
      </c>
      <c r="BL63" s="37" t="e">
        <f t="shared" si="50"/>
        <v>#DIV/0!</v>
      </c>
      <c r="BM63" s="37" t="e">
        <f t="shared" si="33"/>
        <v>#DIV/0!</v>
      </c>
      <c r="BN63" s="37" t="e">
        <f t="shared" ca="1" si="51"/>
        <v>#VALUE!</v>
      </c>
      <c r="BO63" s="37" t="e">
        <f t="shared" si="52"/>
        <v>#DIV/0!</v>
      </c>
      <c r="BP63" s="37" t="e">
        <f t="shared" si="53"/>
        <v>#DIV/0!</v>
      </c>
      <c r="BQ63" s="37" t="e">
        <f t="shared" si="37"/>
        <v>#DIV/0!</v>
      </c>
      <c r="BR63" s="37" t="e">
        <f t="shared" si="54"/>
        <v>#DIV/0!</v>
      </c>
    </row>
    <row r="64" spans="2:70">
      <c r="B64" s="34"/>
      <c r="C64" s="34"/>
      <c r="D64" s="34"/>
      <c r="E64" s="34"/>
      <c r="F64" s="34"/>
      <c r="G64" s="34"/>
      <c r="H64" s="57"/>
      <c r="I64" s="57"/>
      <c r="J64" s="89"/>
      <c r="K64" s="54" t="str">
        <f t="shared" si="5"/>
        <v/>
      </c>
      <c r="L64" s="54" t="str">
        <f t="shared" si="6"/>
        <v/>
      </c>
      <c r="M64" s="54" t="str">
        <f t="shared" si="7"/>
        <v/>
      </c>
      <c r="N64" s="54" t="str">
        <f t="shared" si="8"/>
        <v/>
      </c>
      <c r="O64" s="54" t="str">
        <f t="shared" si="9"/>
        <v/>
      </c>
      <c r="P64" s="54" t="str">
        <f t="shared" si="10"/>
        <v/>
      </c>
      <c r="Q64" s="54" t="str">
        <f t="shared" si="11"/>
        <v/>
      </c>
      <c r="R64" s="54" t="str">
        <f t="shared" si="12"/>
        <v/>
      </c>
      <c r="S64" s="54" t="str">
        <f t="shared" si="13"/>
        <v/>
      </c>
      <c r="T64" s="54" t="str">
        <f t="shared" si="14"/>
        <v/>
      </c>
      <c r="U64" s="72" t="str">
        <f t="shared" si="15"/>
        <v/>
      </c>
      <c r="V64" s="11"/>
      <c r="W64" s="7" t="s">
        <v>205</v>
      </c>
      <c r="X64" s="122" t="s">
        <v>206</v>
      </c>
      <c r="Y64" s="107">
        <v>8.6555376248911894E-2</v>
      </c>
      <c r="Z64" s="108">
        <v>7.6067704143608861E-2</v>
      </c>
      <c r="AA64" s="107"/>
      <c r="AB64" s="107"/>
      <c r="AC64" s="107"/>
      <c r="AD64" s="107"/>
      <c r="AE64" s="107"/>
      <c r="AF64" s="107"/>
      <c r="AG64" s="107"/>
      <c r="AH64" s="107"/>
      <c r="AI64" s="107"/>
      <c r="AJ64" s="107"/>
      <c r="AK64" s="11"/>
      <c r="AL64" s="11"/>
      <c r="AO64" s="37">
        <f t="shared" si="16"/>
        <v>1</v>
      </c>
      <c r="AP64" s="37" t="e">
        <f t="shared" si="57"/>
        <v>#DIV/0!</v>
      </c>
      <c r="AQ64" s="37">
        <f t="shared" si="58"/>
        <v>0</v>
      </c>
      <c r="AR64" s="37">
        <f t="shared" si="17"/>
        <v>0</v>
      </c>
      <c r="AS64" s="37">
        <f t="shared" si="59"/>
        <v>0</v>
      </c>
      <c r="AT64" s="37">
        <f t="shared" si="60"/>
        <v>0</v>
      </c>
      <c r="AU64" s="37" t="e">
        <f t="shared" si="61"/>
        <v>#DIV/0!</v>
      </c>
      <c r="AV64" s="37" t="e">
        <f t="shared" si="18"/>
        <v>#DIV/0!</v>
      </c>
      <c r="AW64" s="37" t="e">
        <f>AV64-0.009*AQ64</f>
        <v>#DIV/0!</v>
      </c>
      <c r="AX64" s="37" t="e">
        <f t="shared" si="19"/>
        <v>#DIV/0!</v>
      </c>
      <c r="AZ64" s="37" t="e">
        <f t="shared" si="40"/>
        <v>#DIV/0!</v>
      </c>
      <c r="BA64" s="37" t="e">
        <f t="shared" si="41"/>
        <v>#DIV/0!</v>
      </c>
      <c r="BB64" s="37" t="e">
        <f t="shared" ca="1" si="42"/>
        <v>#VALUE!</v>
      </c>
      <c r="BC64" s="37" t="e">
        <f t="shared" si="43"/>
        <v>#DIV/0!</v>
      </c>
      <c r="BD64" s="37" t="e">
        <f t="shared" si="24"/>
        <v>#DIV/0!</v>
      </c>
      <c r="BE64" s="37" t="e">
        <f t="shared" si="44"/>
        <v>#DIV/0!</v>
      </c>
      <c r="BF64" s="37" t="e">
        <f t="shared" si="45"/>
        <v>#DIV/0!</v>
      </c>
      <c r="BG64" s="37" t="e">
        <f t="shared" si="27"/>
        <v>#DIV/0!</v>
      </c>
      <c r="BH64" s="37" t="e">
        <f t="shared" ca="1" si="46"/>
        <v>#VALUE!</v>
      </c>
      <c r="BI64" s="37" t="e">
        <f t="shared" si="47"/>
        <v>#DIV/0!</v>
      </c>
      <c r="BJ64" s="37" t="e">
        <f t="shared" si="48"/>
        <v>#DIV/0!</v>
      </c>
      <c r="BK64" s="37" t="e">
        <f t="shared" si="49"/>
        <v>#DIV/0!</v>
      </c>
      <c r="BL64" s="37" t="e">
        <f t="shared" si="50"/>
        <v>#DIV/0!</v>
      </c>
      <c r="BM64" s="37" t="e">
        <f t="shared" si="33"/>
        <v>#DIV/0!</v>
      </c>
      <c r="BN64" s="37" t="e">
        <f t="shared" ca="1" si="51"/>
        <v>#VALUE!</v>
      </c>
      <c r="BO64" s="37" t="e">
        <f t="shared" si="52"/>
        <v>#DIV/0!</v>
      </c>
      <c r="BP64" s="37" t="e">
        <f t="shared" si="53"/>
        <v>#DIV/0!</v>
      </c>
      <c r="BQ64" s="37" t="e">
        <f t="shared" si="37"/>
        <v>#DIV/0!</v>
      </c>
      <c r="BR64" s="37" t="e">
        <f t="shared" si="54"/>
        <v>#DIV/0!</v>
      </c>
    </row>
    <row r="65" spans="2:70">
      <c r="B65" s="34"/>
      <c r="C65" s="34"/>
      <c r="D65" s="34"/>
      <c r="E65" s="34"/>
      <c r="F65" s="34"/>
      <c r="G65" s="34"/>
      <c r="H65" s="57"/>
      <c r="I65" s="57"/>
      <c r="J65" s="89"/>
      <c r="K65" s="54" t="str">
        <f t="shared" si="5"/>
        <v/>
      </c>
      <c r="L65" s="54" t="str">
        <f t="shared" si="6"/>
        <v/>
      </c>
      <c r="M65" s="54" t="str">
        <f t="shared" si="7"/>
        <v/>
      </c>
      <c r="N65" s="54" t="str">
        <f t="shared" si="8"/>
        <v/>
      </c>
      <c r="O65" s="54" t="str">
        <f t="shared" si="9"/>
        <v/>
      </c>
      <c r="P65" s="54" t="str">
        <f t="shared" si="10"/>
        <v/>
      </c>
      <c r="Q65" s="54" t="str">
        <f t="shared" si="11"/>
        <v/>
      </c>
      <c r="R65" s="54" t="str">
        <f t="shared" si="12"/>
        <v/>
      </c>
      <c r="S65" s="54" t="str">
        <f t="shared" si="13"/>
        <v/>
      </c>
      <c r="T65" s="54" t="str">
        <f t="shared" si="14"/>
        <v/>
      </c>
      <c r="U65" s="72" t="str">
        <f t="shared" si="15"/>
        <v/>
      </c>
      <c r="V65" s="11"/>
      <c r="W65" s="7" t="s">
        <v>207</v>
      </c>
      <c r="X65" s="122" t="s">
        <v>208</v>
      </c>
      <c r="Y65" s="107">
        <v>0.1059163299084985</v>
      </c>
      <c r="Z65" s="108">
        <v>8.7461460760488635E-2</v>
      </c>
      <c r="AA65" s="107"/>
      <c r="AB65" s="107"/>
      <c r="AC65" s="107"/>
      <c r="AD65" s="107"/>
      <c r="AE65" s="107"/>
      <c r="AF65" s="107"/>
      <c r="AG65" s="107"/>
      <c r="AH65" s="107"/>
      <c r="AI65" s="107"/>
      <c r="AJ65" s="107"/>
      <c r="AK65" s="11"/>
      <c r="AL65" s="11"/>
      <c r="AO65" s="37">
        <f t="shared" si="16"/>
        <v>1</v>
      </c>
      <c r="AP65" s="37" t="e">
        <f t="shared" si="57"/>
        <v>#DIV/0!</v>
      </c>
      <c r="AQ65" s="37">
        <f t="shared" si="58"/>
        <v>0</v>
      </c>
      <c r="AR65" s="37">
        <f t="shared" si="17"/>
        <v>0</v>
      </c>
      <c r="AS65" s="37">
        <f t="shared" si="59"/>
        <v>0</v>
      </c>
      <c r="AT65" s="37">
        <f t="shared" si="60"/>
        <v>0</v>
      </c>
      <c r="AU65" s="37" t="e">
        <f t="shared" si="61"/>
        <v>#DIV/0!</v>
      </c>
      <c r="AV65" s="37" t="e">
        <f t="shared" si="18"/>
        <v>#DIV/0!</v>
      </c>
      <c r="AW65" s="37" t="e">
        <f t="shared" ref="AW65:AW74" si="63">AV65-0.009*AQ65</f>
        <v>#DIV/0!</v>
      </c>
      <c r="AX65" s="37" t="e">
        <f t="shared" si="19"/>
        <v>#DIV/0!</v>
      </c>
      <c r="AZ65" s="37" t="e">
        <f t="shared" si="40"/>
        <v>#DIV/0!</v>
      </c>
      <c r="BA65" s="37" t="e">
        <f t="shared" si="41"/>
        <v>#DIV/0!</v>
      </c>
      <c r="BB65" s="37" t="e">
        <f t="shared" ca="1" si="42"/>
        <v>#VALUE!</v>
      </c>
      <c r="BC65" s="37" t="e">
        <f t="shared" si="43"/>
        <v>#DIV/0!</v>
      </c>
      <c r="BD65" s="37" t="e">
        <f t="shared" si="24"/>
        <v>#DIV/0!</v>
      </c>
      <c r="BE65" s="37" t="e">
        <f t="shared" si="44"/>
        <v>#DIV/0!</v>
      </c>
      <c r="BF65" s="37" t="e">
        <f t="shared" si="45"/>
        <v>#DIV/0!</v>
      </c>
      <c r="BG65" s="37" t="e">
        <f t="shared" si="27"/>
        <v>#DIV/0!</v>
      </c>
      <c r="BH65" s="37" t="e">
        <f t="shared" ca="1" si="46"/>
        <v>#VALUE!</v>
      </c>
      <c r="BI65" s="37" t="e">
        <f t="shared" si="47"/>
        <v>#DIV/0!</v>
      </c>
      <c r="BJ65" s="37" t="e">
        <f t="shared" si="48"/>
        <v>#DIV/0!</v>
      </c>
      <c r="BK65" s="37" t="e">
        <f t="shared" si="49"/>
        <v>#DIV/0!</v>
      </c>
      <c r="BL65" s="37" t="e">
        <f t="shared" si="50"/>
        <v>#DIV/0!</v>
      </c>
      <c r="BM65" s="37" t="e">
        <f t="shared" si="33"/>
        <v>#DIV/0!</v>
      </c>
      <c r="BN65" s="37" t="e">
        <f t="shared" ca="1" si="51"/>
        <v>#VALUE!</v>
      </c>
      <c r="BO65" s="37" t="e">
        <f t="shared" si="52"/>
        <v>#DIV/0!</v>
      </c>
      <c r="BP65" s="37" t="e">
        <f t="shared" si="53"/>
        <v>#DIV/0!</v>
      </c>
      <c r="BQ65" s="37" t="e">
        <f t="shared" si="37"/>
        <v>#DIV/0!</v>
      </c>
      <c r="BR65" s="37" t="e">
        <f t="shared" si="54"/>
        <v>#DIV/0!</v>
      </c>
    </row>
    <row r="66" spans="2:70">
      <c r="B66" s="34"/>
      <c r="C66" s="34"/>
      <c r="D66" s="34"/>
      <c r="E66" s="34"/>
      <c r="F66" s="34"/>
      <c r="G66" s="34"/>
      <c r="H66" s="57"/>
      <c r="I66" s="57"/>
      <c r="J66" s="89"/>
      <c r="K66" s="54" t="str">
        <f t="shared" si="5"/>
        <v/>
      </c>
      <c r="L66" s="54" t="str">
        <f t="shared" si="6"/>
        <v/>
      </c>
      <c r="M66" s="54" t="str">
        <f t="shared" si="7"/>
        <v/>
      </c>
      <c r="N66" s="54" t="str">
        <f t="shared" si="8"/>
        <v/>
      </c>
      <c r="O66" s="54" t="str">
        <f t="shared" si="9"/>
        <v/>
      </c>
      <c r="P66" s="54" t="str">
        <f t="shared" si="10"/>
        <v/>
      </c>
      <c r="Q66" s="54" t="str">
        <f t="shared" si="11"/>
        <v/>
      </c>
      <c r="R66" s="54" t="str">
        <f t="shared" si="12"/>
        <v/>
      </c>
      <c r="S66" s="54" t="str">
        <f t="shared" si="13"/>
        <v/>
      </c>
      <c r="T66" s="54" t="str">
        <f t="shared" si="14"/>
        <v/>
      </c>
      <c r="U66" s="72" t="str">
        <f t="shared" si="15"/>
        <v/>
      </c>
      <c r="V66" s="11"/>
      <c r="W66" s="7" t="s">
        <v>209</v>
      </c>
      <c r="X66" s="122" t="s">
        <v>210</v>
      </c>
      <c r="Y66" s="107">
        <v>0.14342932041944467</v>
      </c>
      <c r="Z66" s="108">
        <v>0.1075153246961998</v>
      </c>
      <c r="AA66" s="107"/>
      <c r="AB66" s="107"/>
      <c r="AC66" s="107"/>
      <c r="AD66" s="107"/>
      <c r="AE66" s="107"/>
      <c r="AF66" s="107"/>
      <c r="AG66" s="107"/>
      <c r="AH66" s="107"/>
      <c r="AI66" s="107"/>
      <c r="AJ66" s="107"/>
      <c r="AK66" s="11"/>
      <c r="AL66" s="11"/>
      <c r="AO66" s="37">
        <f t="shared" si="16"/>
        <v>1</v>
      </c>
      <c r="AP66" s="37" t="e">
        <f t="shared" si="57"/>
        <v>#DIV/0!</v>
      </c>
      <c r="AQ66" s="37">
        <f t="shared" si="58"/>
        <v>0</v>
      </c>
      <c r="AR66" s="37">
        <f t="shared" si="17"/>
        <v>0</v>
      </c>
      <c r="AS66" s="37">
        <f t="shared" si="59"/>
        <v>0</v>
      </c>
      <c r="AT66" s="37">
        <f t="shared" si="60"/>
        <v>0</v>
      </c>
      <c r="AU66" s="37" t="e">
        <f t="shared" si="61"/>
        <v>#DIV/0!</v>
      </c>
      <c r="AV66" s="37" t="e">
        <f t="shared" si="18"/>
        <v>#DIV/0!</v>
      </c>
      <c r="AW66" s="37" t="e">
        <f t="shared" si="63"/>
        <v>#DIV/0!</v>
      </c>
      <c r="AX66" s="37" t="e">
        <f t="shared" si="19"/>
        <v>#DIV/0!</v>
      </c>
      <c r="AZ66" s="37" t="e">
        <f t="shared" si="40"/>
        <v>#DIV/0!</v>
      </c>
      <c r="BA66" s="37" t="e">
        <f t="shared" si="41"/>
        <v>#DIV/0!</v>
      </c>
      <c r="BB66" s="37" t="e">
        <f t="shared" ca="1" si="42"/>
        <v>#VALUE!</v>
      </c>
      <c r="BC66" s="37" t="e">
        <f t="shared" si="43"/>
        <v>#DIV/0!</v>
      </c>
      <c r="BD66" s="37" t="e">
        <f t="shared" si="24"/>
        <v>#DIV/0!</v>
      </c>
      <c r="BE66" s="37" t="e">
        <f t="shared" si="44"/>
        <v>#DIV/0!</v>
      </c>
      <c r="BF66" s="37" t="e">
        <f t="shared" si="45"/>
        <v>#DIV/0!</v>
      </c>
      <c r="BG66" s="37" t="e">
        <f t="shared" si="27"/>
        <v>#DIV/0!</v>
      </c>
      <c r="BH66" s="37" t="e">
        <f t="shared" ca="1" si="46"/>
        <v>#VALUE!</v>
      </c>
      <c r="BI66" s="37" t="e">
        <f t="shared" si="47"/>
        <v>#DIV/0!</v>
      </c>
      <c r="BJ66" s="37" t="e">
        <f t="shared" si="48"/>
        <v>#DIV/0!</v>
      </c>
      <c r="BK66" s="37" t="e">
        <f t="shared" si="49"/>
        <v>#DIV/0!</v>
      </c>
      <c r="BL66" s="37" t="e">
        <f t="shared" si="50"/>
        <v>#DIV/0!</v>
      </c>
      <c r="BM66" s="37" t="e">
        <f t="shared" si="33"/>
        <v>#DIV/0!</v>
      </c>
      <c r="BN66" s="37" t="e">
        <f t="shared" ca="1" si="51"/>
        <v>#VALUE!</v>
      </c>
      <c r="BO66" s="37" t="e">
        <f t="shared" si="52"/>
        <v>#DIV/0!</v>
      </c>
      <c r="BP66" s="37" t="e">
        <f t="shared" si="53"/>
        <v>#DIV/0!</v>
      </c>
      <c r="BQ66" s="37" t="e">
        <f t="shared" si="37"/>
        <v>#DIV/0!</v>
      </c>
      <c r="BR66" s="37" t="e">
        <f t="shared" si="54"/>
        <v>#DIV/0!</v>
      </c>
    </row>
    <row r="67" spans="2:70">
      <c r="B67" s="34"/>
      <c r="C67" s="34"/>
      <c r="D67" s="34"/>
      <c r="E67" s="34"/>
      <c r="F67" s="34"/>
      <c r="G67" s="34"/>
      <c r="H67" s="57"/>
      <c r="I67" s="57"/>
      <c r="J67" s="89"/>
      <c r="K67" s="54" t="str">
        <f t="shared" si="5"/>
        <v/>
      </c>
      <c r="L67" s="54" t="str">
        <f t="shared" si="6"/>
        <v/>
      </c>
      <c r="M67" s="54" t="str">
        <f t="shared" si="7"/>
        <v/>
      </c>
      <c r="N67" s="54" t="str">
        <f t="shared" si="8"/>
        <v/>
      </c>
      <c r="O67" s="54" t="str">
        <f t="shared" si="9"/>
        <v/>
      </c>
      <c r="P67" s="54" t="str">
        <f t="shared" si="10"/>
        <v/>
      </c>
      <c r="Q67" s="54" t="str">
        <f t="shared" si="11"/>
        <v/>
      </c>
      <c r="R67" s="54" t="str">
        <f t="shared" si="12"/>
        <v/>
      </c>
      <c r="S67" s="54" t="str">
        <f t="shared" si="13"/>
        <v/>
      </c>
      <c r="T67" s="54" t="str">
        <f t="shared" si="14"/>
        <v/>
      </c>
      <c r="U67" s="72" t="str">
        <f t="shared" si="15"/>
        <v/>
      </c>
      <c r="V67" s="11"/>
      <c r="W67" s="9" t="s">
        <v>211</v>
      </c>
      <c r="X67" s="124" t="s">
        <v>212</v>
      </c>
      <c r="Y67" s="117">
        <v>0.18362729364459746</v>
      </c>
      <c r="Z67" s="118">
        <v>0.12705822425523847</v>
      </c>
      <c r="AA67" s="107"/>
      <c r="AB67" s="107"/>
      <c r="AC67" s="107"/>
      <c r="AD67" s="107"/>
      <c r="AE67" s="107"/>
      <c r="AF67" s="107"/>
      <c r="AG67" s="107"/>
      <c r="AH67" s="107"/>
      <c r="AI67" s="107"/>
      <c r="AJ67" s="107"/>
      <c r="AK67" s="11"/>
      <c r="AL67" s="11"/>
      <c r="AO67" s="37">
        <f t="shared" si="16"/>
        <v>1</v>
      </c>
      <c r="AP67" s="37" t="e">
        <f t="shared" si="57"/>
        <v>#DIV/0!</v>
      </c>
      <c r="AQ67" s="37">
        <f t="shared" si="58"/>
        <v>0</v>
      </c>
      <c r="AR67" s="37">
        <f t="shared" si="17"/>
        <v>0</v>
      </c>
      <c r="AS67" s="37">
        <f t="shared" si="59"/>
        <v>0</v>
      </c>
      <c r="AT67" s="37">
        <f t="shared" si="60"/>
        <v>0</v>
      </c>
      <c r="AU67" s="37" t="e">
        <f t="shared" si="61"/>
        <v>#DIV/0!</v>
      </c>
      <c r="AV67" s="37" t="e">
        <f t="shared" si="18"/>
        <v>#DIV/0!</v>
      </c>
      <c r="AW67" s="37" t="e">
        <f t="shared" si="63"/>
        <v>#DIV/0!</v>
      </c>
      <c r="AX67" s="37" t="e">
        <f t="shared" si="19"/>
        <v>#DIV/0!</v>
      </c>
      <c r="AZ67" s="37" t="e">
        <f t="shared" si="40"/>
        <v>#DIV/0!</v>
      </c>
      <c r="BA67" s="37" t="e">
        <f t="shared" si="41"/>
        <v>#DIV/0!</v>
      </c>
      <c r="BB67" s="37" t="e">
        <f t="shared" ca="1" si="42"/>
        <v>#VALUE!</v>
      </c>
      <c r="BC67" s="37" t="e">
        <f t="shared" si="43"/>
        <v>#DIV/0!</v>
      </c>
      <c r="BD67" s="37" t="e">
        <f t="shared" si="24"/>
        <v>#DIV/0!</v>
      </c>
      <c r="BE67" s="37" t="e">
        <f t="shared" si="44"/>
        <v>#DIV/0!</v>
      </c>
      <c r="BF67" s="37" t="e">
        <f t="shared" si="45"/>
        <v>#DIV/0!</v>
      </c>
      <c r="BG67" s="37" t="e">
        <f t="shared" si="27"/>
        <v>#DIV/0!</v>
      </c>
      <c r="BH67" s="37" t="e">
        <f t="shared" ca="1" si="46"/>
        <v>#VALUE!</v>
      </c>
      <c r="BI67" s="37" t="e">
        <f t="shared" si="47"/>
        <v>#DIV/0!</v>
      </c>
      <c r="BJ67" s="37" t="e">
        <f t="shared" si="48"/>
        <v>#DIV/0!</v>
      </c>
      <c r="BK67" s="37" t="e">
        <f t="shared" si="49"/>
        <v>#DIV/0!</v>
      </c>
      <c r="BL67" s="37" t="e">
        <f t="shared" si="50"/>
        <v>#DIV/0!</v>
      </c>
      <c r="BM67" s="37" t="e">
        <f t="shared" si="33"/>
        <v>#DIV/0!</v>
      </c>
      <c r="BN67" s="37" t="e">
        <f t="shared" ca="1" si="51"/>
        <v>#VALUE!</v>
      </c>
      <c r="BO67" s="37" t="e">
        <f t="shared" si="52"/>
        <v>#DIV/0!</v>
      </c>
      <c r="BP67" s="37" t="e">
        <f t="shared" si="53"/>
        <v>#DIV/0!</v>
      </c>
      <c r="BQ67" s="37" t="e">
        <f t="shared" si="37"/>
        <v>#DIV/0!</v>
      </c>
      <c r="BR67" s="37" t="e">
        <f t="shared" si="54"/>
        <v>#DIV/0!</v>
      </c>
    </row>
    <row r="68" spans="2:70">
      <c r="B68" s="34"/>
      <c r="C68" s="34"/>
      <c r="D68" s="34"/>
      <c r="E68" s="34"/>
      <c r="F68" s="34"/>
      <c r="G68" s="34"/>
      <c r="H68" s="57"/>
      <c r="I68" s="57"/>
      <c r="J68" s="89"/>
      <c r="K68" s="54" t="str">
        <f t="shared" si="5"/>
        <v/>
      </c>
      <c r="L68" s="54" t="str">
        <f t="shared" si="6"/>
        <v/>
      </c>
      <c r="M68" s="54" t="str">
        <f t="shared" si="7"/>
        <v/>
      </c>
      <c r="N68" s="54" t="str">
        <f t="shared" si="8"/>
        <v/>
      </c>
      <c r="O68" s="54" t="str">
        <f t="shared" si="9"/>
        <v/>
      </c>
      <c r="P68" s="54" t="str">
        <f t="shared" si="10"/>
        <v/>
      </c>
      <c r="Q68" s="54" t="str">
        <f t="shared" si="11"/>
        <v/>
      </c>
      <c r="R68" s="54" t="str">
        <f t="shared" si="12"/>
        <v/>
      </c>
      <c r="S68" s="54" t="str">
        <f t="shared" si="13"/>
        <v/>
      </c>
      <c r="T68" s="54" t="str">
        <f t="shared" si="14"/>
        <v/>
      </c>
      <c r="U68" s="72" t="str">
        <f t="shared" si="15"/>
        <v/>
      </c>
      <c r="V68" s="11"/>
      <c r="W68" s="7" t="s">
        <v>213</v>
      </c>
      <c r="X68" s="122" t="s">
        <v>214</v>
      </c>
      <c r="Y68" s="107">
        <v>7.1473066339218863E-2</v>
      </c>
      <c r="Z68" s="108">
        <v>6.4561158568470195E-2</v>
      </c>
      <c r="AA68" s="107"/>
      <c r="AB68" s="107"/>
      <c r="AC68" s="107"/>
      <c r="AD68" s="107"/>
      <c r="AE68" s="107"/>
      <c r="AF68" s="107"/>
      <c r="AG68" s="107"/>
      <c r="AH68" s="107"/>
      <c r="AI68" s="107"/>
      <c r="AJ68" s="107"/>
      <c r="AK68" s="11"/>
      <c r="AL68" s="11"/>
      <c r="AO68" s="37">
        <f t="shared" si="16"/>
        <v>1</v>
      </c>
      <c r="AP68" s="37" t="e">
        <f t="shared" si="57"/>
        <v>#DIV/0!</v>
      </c>
      <c r="AQ68" s="37">
        <f t="shared" si="58"/>
        <v>0</v>
      </c>
      <c r="AR68" s="37">
        <f t="shared" si="17"/>
        <v>0</v>
      </c>
      <c r="AS68" s="37">
        <f t="shared" si="59"/>
        <v>0</v>
      </c>
      <c r="AT68" s="37">
        <f t="shared" si="60"/>
        <v>0</v>
      </c>
      <c r="AU68" s="37" t="e">
        <f t="shared" si="61"/>
        <v>#DIV/0!</v>
      </c>
      <c r="AV68" s="37" t="e">
        <f t="shared" si="18"/>
        <v>#DIV/0!</v>
      </c>
      <c r="AW68" s="37" t="e">
        <f t="shared" si="63"/>
        <v>#DIV/0!</v>
      </c>
      <c r="AX68" s="37" t="e">
        <f t="shared" si="19"/>
        <v>#DIV/0!</v>
      </c>
      <c r="AZ68" s="37" t="e">
        <f t="shared" si="40"/>
        <v>#DIV/0!</v>
      </c>
      <c r="BA68" s="37" t="e">
        <f t="shared" si="41"/>
        <v>#DIV/0!</v>
      </c>
      <c r="BB68" s="37" t="e">
        <f t="shared" ca="1" si="42"/>
        <v>#VALUE!</v>
      </c>
      <c r="BC68" s="37" t="e">
        <f t="shared" si="43"/>
        <v>#DIV/0!</v>
      </c>
      <c r="BD68" s="37" t="e">
        <f t="shared" si="24"/>
        <v>#DIV/0!</v>
      </c>
      <c r="BE68" s="37" t="e">
        <f t="shared" si="44"/>
        <v>#DIV/0!</v>
      </c>
      <c r="BF68" s="37" t="e">
        <f t="shared" si="45"/>
        <v>#DIV/0!</v>
      </c>
      <c r="BG68" s="37" t="e">
        <f t="shared" si="27"/>
        <v>#DIV/0!</v>
      </c>
      <c r="BH68" s="37" t="e">
        <f t="shared" ca="1" si="46"/>
        <v>#VALUE!</v>
      </c>
      <c r="BI68" s="37" t="e">
        <f t="shared" si="47"/>
        <v>#DIV/0!</v>
      </c>
      <c r="BJ68" s="37" t="e">
        <f t="shared" si="48"/>
        <v>#DIV/0!</v>
      </c>
      <c r="BK68" s="37" t="e">
        <f t="shared" si="49"/>
        <v>#DIV/0!</v>
      </c>
      <c r="BL68" s="37" t="e">
        <f t="shared" si="50"/>
        <v>#DIV/0!</v>
      </c>
      <c r="BM68" s="37" t="e">
        <f t="shared" si="33"/>
        <v>#DIV/0!</v>
      </c>
      <c r="BN68" s="37" t="e">
        <f t="shared" ca="1" si="51"/>
        <v>#VALUE!</v>
      </c>
      <c r="BO68" s="37" t="e">
        <f t="shared" si="52"/>
        <v>#DIV/0!</v>
      </c>
      <c r="BP68" s="37" t="e">
        <f t="shared" si="53"/>
        <v>#DIV/0!</v>
      </c>
      <c r="BQ68" s="37" t="e">
        <f t="shared" si="37"/>
        <v>#DIV/0!</v>
      </c>
      <c r="BR68" s="37" t="e">
        <f t="shared" si="54"/>
        <v>#DIV/0!</v>
      </c>
    </row>
    <row r="69" spans="2:70">
      <c r="B69" s="34"/>
      <c r="C69" s="34"/>
      <c r="D69" s="34"/>
      <c r="E69" s="34"/>
      <c r="F69" s="34"/>
      <c r="G69" s="34"/>
      <c r="H69" s="57"/>
      <c r="I69" s="57"/>
      <c r="J69" s="89"/>
      <c r="K69" s="54" t="str">
        <f t="shared" si="5"/>
        <v/>
      </c>
      <c r="L69" s="54" t="str">
        <f t="shared" si="6"/>
        <v/>
      </c>
      <c r="M69" s="54" t="str">
        <f t="shared" si="7"/>
        <v/>
      </c>
      <c r="N69" s="54" t="str">
        <f t="shared" si="8"/>
        <v/>
      </c>
      <c r="O69" s="54" t="str">
        <f t="shared" si="9"/>
        <v/>
      </c>
      <c r="P69" s="54" t="str">
        <f t="shared" si="10"/>
        <v/>
      </c>
      <c r="Q69" s="54" t="str">
        <f t="shared" si="11"/>
        <v/>
      </c>
      <c r="R69" s="54" t="str">
        <f t="shared" si="12"/>
        <v/>
      </c>
      <c r="S69" s="54" t="str">
        <f t="shared" si="13"/>
        <v/>
      </c>
      <c r="T69" s="54" t="str">
        <f t="shared" si="14"/>
        <v/>
      </c>
      <c r="U69" s="72" t="str">
        <f t="shared" si="15"/>
        <v/>
      </c>
      <c r="V69" s="11"/>
      <c r="W69" s="7" t="s">
        <v>215</v>
      </c>
      <c r="X69" s="122" t="s">
        <v>216</v>
      </c>
      <c r="Y69" s="107">
        <v>0.10838113266197802</v>
      </c>
      <c r="Z69" s="108">
        <v>8.9485484338699697E-2</v>
      </c>
      <c r="AA69" s="107"/>
      <c r="AB69" s="107"/>
      <c r="AC69" s="107"/>
      <c r="AD69" s="107"/>
      <c r="AE69" s="107"/>
      <c r="AF69" s="107"/>
      <c r="AG69" s="107"/>
      <c r="AH69" s="107"/>
      <c r="AI69" s="107"/>
      <c r="AJ69" s="107"/>
      <c r="AK69" s="11"/>
      <c r="AL69" s="11"/>
      <c r="AO69" s="37">
        <f t="shared" si="16"/>
        <v>1</v>
      </c>
      <c r="AP69" s="37" t="e">
        <f t="shared" si="57"/>
        <v>#DIV/0!</v>
      </c>
      <c r="AQ69" s="37">
        <f t="shared" si="58"/>
        <v>0</v>
      </c>
      <c r="AR69" s="37">
        <f t="shared" si="17"/>
        <v>0</v>
      </c>
      <c r="AS69" s="37">
        <f t="shared" si="59"/>
        <v>0</v>
      </c>
      <c r="AT69" s="37">
        <f t="shared" si="60"/>
        <v>0</v>
      </c>
      <c r="AU69" s="37" t="e">
        <f t="shared" si="61"/>
        <v>#DIV/0!</v>
      </c>
      <c r="AV69" s="37" t="e">
        <f t="shared" si="18"/>
        <v>#DIV/0!</v>
      </c>
      <c r="AW69" s="37" t="e">
        <f t="shared" si="63"/>
        <v>#DIV/0!</v>
      </c>
      <c r="AX69" s="37" t="e">
        <f t="shared" si="19"/>
        <v>#DIV/0!</v>
      </c>
      <c r="AZ69" s="37" t="e">
        <f t="shared" si="40"/>
        <v>#DIV/0!</v>
      </c>
      <c r="BA69" s="37" t="e">
        <f t="shared" si="41"/>
        <v>#DIV/0!</v>
      </c>
      <c r="BB69" s="37" t="e">
        <f t="shared" ca="1" si="42"/>
        <v>#VALUE!</v>
      </c>
      <c r="BC69" s="37" t="e">
        <f t="shared" si="43"/>
        <v>#DIV/0!</v>
      </c>
      <c r="BD69" s="37" t="e">
        <f t="shared" si="24"/>
        <v>#DIV/0!</v>
      </c>
      <c r="BE69" s="37" t="e">
        <f t="shared" si="44"/>
        <v>#DIV/0!</v>
      </c>
      <c r="BF69" s="37" t="e">
        <f t="shared" si="45"/>
        <v>#DIV/0!</v>
      </c>
      <c r="BG69" s="37" t="e">
        <f t="shared" si="27"/>
        <v>#DIV/0!</v>
      </c>
      <c r="BH69" s="37" t="e">
        <f t="shared" ca="1" si="46"/>
        <v>#VALUE!</v>
      </c>
      <c r="BI69" s="37" t="e">
        <f t="shared" si="47"/>
        <v>#DIV/0!</v>
      </c>
      <c r="BJ69" s="37" t="e">
        <f t="shared" si="48"/>
        <v>#DIV/0!</v>
      </c>
      <c r="BK69" s="37" t="e">
        <f t="shared" si="49"/>
        <v>#DIV/0!</v>
      </c>
      <c r="BL69" s="37" t="e">
        <f t="shared" si="50"/>
        <v>#DIV/0!</v>
      </c>
      <c r="BM69" s="37" t="e">
        <f t="shared" si="33"/>
        <v>#DIV/0!</v>
      </c>
      <c r="BN69" s="37" t="e">
        <f t="shared" ca="1" si="51"/>
        <v>#VALUE!</v>
      </c>
      <c r="BO69" s="37" t="e">
        <f t="shared" si="52"/>
        <v>#DIV/0!</v>
      </c>
      <c r="BP69" s="37" t="e">
        <f t="shared" si="53"/>
        <v>#DIV/0!</v>
      </c>
      <c r="BQ69" s="37" t="e">
        <f t="shared" si="37"/>
        <v>#DIV/0!</v>
      </c>
      <c r="BR69" s="37" t="e">
        <f t="shared" si="54"/>
        <v>#DIV/0!</v>
      </c>
    </row>
    <row r="70" spans="2:70">
      <c r="B70" s="34"/>
      <c r="C70" s="34"/>
      <c r="D70" s="34"/>
      <c r="E70" s="34"/>
      <c r="F70" s="34"/>
      <c r="G70" s="34"/>
      <c r="H70" s="57"/>
      <c r="I70" s="57"/>
      <c r="J70" s="89"/>
      <c r="K70" s="54" t="str">
        <f t="shared" si="5"/>
        <v/>
      </c>
      <c r="L70" s="54" t="str">
        <f t="shared" si="6"/>
        <v/>
      </c>
      <c r="M70" s="54" t="str">
        <f t="shared" si="7"/>
        <v/>
      </c>
      <c r="N70" s="54" t="str">
        <f t="shared" si="8"/>
        <v/>
      </c>
      <c r="O70" s="54" t="str">
        <f t="shared" si="9"/>
        <v/>
      </c>
      <c r="P70" s="54" t="str">
        <f t="shared" si="10"/>
        <v/>
      </c>
      <c r="Q70" s="54" t="str">
        <f t="shared" si="11"/>
        <v/>
      </c>
      <c r="R70" s="54" t="str">
        <f t="shared" si="12"/>
        <v/>
      </c>
      <c r="S70" s="54" t="str">
        <f t="shared" si="13"/>
        <v/>
      </c>
      <c r="T70" s="54" t="str">
        <f t="shared" si="14"/>
        <v/>
      </c>
      <c r="U70" s="72" t="str">
        <f t="shared" si="15"/>
        <v/>
      </c>
      <c r="V70" s="11"/>
      <c r="W70" s="9" t="s">
        <v>217</v>
      </c>
      <c r="X70" s="124" t="s">
        <v>218</v>
      </c>
      <c r="Y70" s="117">
        <v>0.14822583647115734</v>
      </c>
      <c r="Z70" s="118">
        <v>0.1111266486121693</v>
      </c>
      <c r="AA70" s="107"/>
      <c r="AB70" s="107"/>
      <c r="AC70" s="107"/>
      <c r="AD70" s="107"/>
      <c r="AE70" s="107"/>
      <c r="AF70" s="107"/>
      <c r="AG70" s="107"/>
      <c r="AH70" s="107"/>
      <c r="AI70" s="107"/>
      <c r="AJ70" s="107"/>
      <c r="AK70" s="11"/>
      <c r="AL70" s="11"/>
      <c r="AO70" s="37">
        <f t="shared" si="16"/>
        <v>1</v>
      </c>
      <c r="AP70" s="37" t="e">
        <f t="shared" si="57"/>
        <v>#DIV/0!</v>
      </c>
      <c r="AQ70" s="37">
        <f t="shared" si="58"/>
        <v>0</v>
      </c>
      <c r="AR70" s="37">
        <f t="shared" si="17"/>
        <v>0</v>
      </c>
      <c r="AS70" s="37">
        <f t="shared" si="59"/>
        <v>0</v>
      </c>
      <c r="AT70" s="37">
        <f t="shared" si="60"/>
        <v>0</v>
      </c>
      <c r="AU70" s="37" t="e">
        <f t="shared" si="61"/>
        <v>#DIV/0!</v>
      </c>
      <c r="AV70" s="37" t="e">
        <f t="shared" si="18"/>
        <v>#DIV/0!</v>
      </c>
      <c r="AW70" s="37" t="e">
        <f t="shared" si="63"/>
        <v>#DIV/0!</v>
      </c>
      <c r="AX70" s="37" t="e">
        <f t="shared" si="19"/>
        <v>#DIV/0!</v>
      </c>
      <c r="AZ70" s="37" t="e">
        <f t="shared" si="40"/>
        <v>#DIV/0!</v>
      </c>
      <c r="BA70" s="37" t="e">
        <f t="shared" si="41"/>
        <v>#DIV/0!</v>
      </c>
      <c r="BB70" s="37" t="e">
        <f t="shared" ca="1" si="42"/>
        <v>#VALUE!</v>
      </c>
      <c r="BC70" s="37" t="e">
        <f t="shared" si="43"/>
        <v>#DIV/0!</v>
      </c>
      <c r="BD70" s="37" t="e">
        <f t="shared" si="24"/>
        <v>#DIV/0!</v>
      </c>
      <c r="BE70" s="37" t="e">
        <f t="shared" si="44"/>
        <v>#DIV/0!</v>
      </c>
      <c r="BF70" s="37" t="e">
        <f t="shared" si="45"/>
        <v>#DIV/0!</v>
      </c>
      <c r="BG70" s="37" t="e">
        <f t="shared" si="27"/>
        <v>#DIV/0!</v>
      </c>
      <c r="BH70" s="37" t="e">
        <f t="shared" ca="1" si="46"/>
        <v>#VALUE!</v>
      </c>
      <c r="BI70" s="37" t="e">
        <f t="shared" si="47"/>
        <v>#DIV/0!</v>
      </c>
      <c r="BJ70" s="37" t="e">
        <f t="shared" si="48"/>
        <v>#DIV/0!</v>
      </c>
      <c r="BK70" s="37" t="e">
        <f t="shared" si="49"/>
        <v>#DIV/0!</v>
      </c>
      <c r="BL70" s="37" t="e">
        <f t="shared" si="50"/>
        <v>#DIV/0!</v>
      </c>
      <c r="BM70" s="37" t="e">
        <f t="shared" si="33"/>
        <v>#DIV/0!</v>
      </c>
      <c r="BN70" s="37" t="e">
        <f t="shared" ca="1" si="51"/>
        <v>#VALUE!</v>
      </c>
      <c r="BO70" s="37" t="e">
        <f t="shared" si="52"/>
        <v>#DIV/0!</v>
      </c>
      <c r="BP70" s="37" t="e">
        <f t="shared" si="53"/>
        <v>#DIV/0!</v>
      </c>
      <c r="BQ70" s="37" t="e">
        <f t="shared" si="37"/>
        <v>#DIV/0!</v>
      </c>
      <c r="BR70" s="37" t="e">
        <f t="shared" si="54"/>
        <v>#DIV/0!</v>
      </c>
    </row>
    <row r="71" spans="2:70">
      <c r="B71" s="34"/>
      <c r="C71" s="34"/>
      <c r="D71" s="34"/>
      <c r="E71" s="34"/>
      <c r="F71" s="34"/>
      <c r="G71" s="34"/>
      <c r="H71" s="57"/>
      <c r="I71" s="57"/>
      <c r="J71" s="89"/>
      <c r="K71" s="54" t="str">
        <f t="shared" si="5"/>
        <v/>
      </c>
      <c r="L71" s="54" t="str">
        <f t="shared" si="6"/>
        <v/>
      </c>
      <c r="M71" s="54" t="str">
        <f t="shared" si="7"/>
        <v/>
      </c>
      <c r="N71" s="54" t="str">
        <f t="shared" si="8"/>
        <v/>
      </c>
      <c r="O71" s="54" t="str">
        <f t="shared" si="9"/>
        <v/>
      </c>
      <c r="P71" s="54" t="str">
        <f t="shared" si="10"/>
        <v/>
      </c>
      <c r="Q71" s="54" t="str">
        <f t="shared" si="11"/>
        <v/>
      </c>
      <c r="R71" s="54" t="str">
        <f t="shared" si="12"/>
        <v/>
      </c>
      <c r="S71" s="54" t="str">
        <f t="shared" si="13"/>
        <v/>
      </c>
      <c r="T71" s="54" t="str">
        <f t="shared" si="14"/>
        <v/>
      </c>
      <c r="U71" s="72" t="str">
        <f t="shared" si="15"/>
        <v/>
      </c>
      <c r="V71" s="11"/>
      <c r="W71" s="73" t="s">
        <v>219</v>
      </c>
      <c r="X71" s="106" t="s">
        <v>220</v>
      </c>
      <c r="Y71" s="117">
        <v>0.11001960095760939</v>
      </c>
      <c r="Z71" s="118">
        <v>9.0929560957696109E-2</v>
      </c>
      <c r="AA71" s="107"/>
      <c r="AB71" s="107"/>
      <c r="AC71" s="107"/>
      <c r="AD71" s="107"/>
      <c r="AE71" s="107"/>
      <c r="AF71" s="107"/>
      <c r="AG71" s="107"/>
      <c r="AH71" s="107"/>
      <c r="AI71" s="107"/>
      <c r="AJ71" s="107"/>
      <c r="AK71" s="11"/>
      <c r="AL71" s="11"/>
      <c r="AO71" s="37">
        <f t="shared" si="16"/>
        <v>1</v>
      </c>
      <c r="AP71" s="37" t="e">
        <f t="shared" si="57"/>
        <v>#DIV/0!</v>
      </c>
      <c r="AQ71" s="37">
        <f t="shared" si="58"/>
        <v>0</v>
      </c>
      <c r="AR71" s="37">
        <f t="shared" si="17"/>
        <v>0</v>
      </c>
      <c r="AS71" s="37">
        <f t="shared" si="59"/>
        <v>0</v>
      </c>
      <c r="AT71" s="37">
        <f t="shared" si="60"/>
        <v>0</v>
      </c>
      <c r="AU71" s="37" t="e">
        <f t="shared" si="61"/>
        <v>#DIV/0!</v>
      </c>
      <c r="AV71" s="37" t="e">
        <f t="shared" si="18"/>
        <v>#DIV/0!</v>
      </c>
      <c r="AW71" s="37" t="e">
        <f t="shared" si="63"/>
        <v>#DIV/0!</v>
      </c>
      <c r="AX71" s="37" t="e">
        <f t="shared" si="19"/>
        <v>#DIV/0!</v>
      </c>
      <c r="AZ71" s="37" t="e">
        <f t="shared" si="40"/>
        <v>#DIV/0!</v>
      </c>
      <c r="BA71" s="37" t="e">
        <f t="shared" si="41"/>
        <v>#DIV/0!</v>
      </c>
      <c r="BB71" s="37" t="e">
        <f t="shared" ca="1" si="42"/>
        <v>#VALUE!</v>
      </c>
      <c r="BC71" s="37" t="e">
        <f t="shared" si="43"/>
        <v>#DIV/0!</v>
      </c>
      <c r="BD71" s="37" t="e">
        <f t="shared" si="24"/>
        <v>#DIV/0!</v>
      </c>
      <c r="BE71" s="37" t="e">
        <f t="shared" si="44"/>
        <v>#DIV/0!</v>
      </c>
      <c r="BF71" s="37" t="e">
        <f t="shared" si="45"/>
        <v>#DIV/0!</v>
      </c>
      <c r="BG71" s="37" t="e">
        <f t="shared" si="27"/>
        <v>#DIV/0!</v>
      </c>
      <c r="BH71" s="37" t="e">
        <f t="shared" ca="1" si="46"/>
        <v>#VALUE!</v>
      </c>
      <c r="BI71" s="37" t="e">
        <f t="shared" si="47"/>
        <v>#DIV/0!</v>
      </c>
      <c r="BJ71" s="37" t="e">
        <f t="shared" si="48"/>
        <v>#DIV/0!</v>
      </c>
      <c r="BK71" s="37" t="e">
        <f t="shared" si="49"/>
        <v>#DIV/0!</v>
      </c>
      <c r="BL71" s="37" t="e">
        <f t="shared" si="50"/>
        <v>#DIV/0!</v>
      </c>
      <c r="BM71" s="37" t="e">
        <f t="shared" si="33"/>
        <v>#DIV/0!</v>
      </c>
      <c r="BN71" s="37" t="e">
        <f t="shared" ca="1" si="51"/>
        <v>#VALUE!</v>
      </c>
      <c r="BO71" s="37" t="e">
        <f t="shared" si="52"/>
        <v>#DIV/0!</v>
      </c>
      <c r="BP71" s="37" t="e">
        <f t="shared" si="53"/>
        <v>#DIV/0!</v>
      </c>
      <c r="BQ71" s="37" t="e">
        <f t="shared" si="37"/>
        <v>#DIV/0!</v>
      </c>
      <c r="BR71" s="37" t="e">
        <f t="shared" si="54"/>
        <v>#DIV/0!</v>
      </c>
    </row>
    <row r="72" spans="2:70">
      <c r="B72" s="34"/>
      <c r="C72" s="34"/>
      <c r="D72" s="34"/>
      <c r="E72" s="34"/>
      <c r="F72" s="34"/>
      <c r="G72" s="34"/>
      <c r="H72" s="57"/>
      <c r="I72" s="57"/>
      <c r="J72" s="89"/>
      <c r="K72" s="54" t="str">
        <f t="shared" si="5"/>
        <v/>
      </c>
      <c r="L72" s="54" t="str">
        <f t="shared" si="6"/>
        <v/>
      </c>
      <c r="M72" s="54" t="str">
        <f t="shared" si="7"/>
        <v/>
      </c>
      <c r="N72" s="54" t="str">
        <f t="shared" si="8"/>
        <v/>
      </c>
      <c r="O72" s="54" t="str">
        <f t="shared" si="9"/>
        <v/>
      </c>
      <c r="P72" s="54" t="str">
        <f t="shared" si="10"/>
        <v/>
      </c>
      <c r="Q72" s="54" t="str">
        <f t="shared" si="11"/>
        <v/>
      </c>
      <c r="R72" s="54" t="str">
        <f t="shared" si="12"/>
        <v/>
      </c>
      <c r="S72" s="54" t="str">
        <f t="shared" si="13"/>
        <v/>
      </c>
      <c r="T72" s="54" t="str">
        <f t="shared" si="14"/>
        <v/>
      </c>
      <c r="U72" s="72" t="str">
        <f t="shared" si="15"/>
        <v/>
      </c>
      <c r="V72" s="11"/>
      <c r="W72" s="7" t="s">
        <v>221</v>
      </c>
      <c r="X72" s="122" t="s">
        <v>222</v>
      </c>
      <c r="Y72" s="107">
        <v>7.463542213508402E-2</v>
      </c>
      <c r="Z72" s="108">
        <v>6.7180774407246194E-2</v>
      </c>
      <c r="AA72" s="107"/>
      <c r="AB72" s="107"/>
      <c r="AC72" s="107"/>
      <c r="AD72" s="107"/>
      <c r="AE72" s="107"/>
      <c r="AF72" s="107"/>
      <c r="AG72" s="107"/>
      <c r="AH72" s="107"/>
      <c r="AI72" s="107"/>
      <c r="AJ72" s="107"/>
      <c r="AK72" s="11"/>
      <c r="AL72" s="11"/>
      <c r="AO72" s="37">
        <f t="shared" si="16"/>
        <v>1</v>
      </c>
      <c r="AP72" s="37" t="e">
        <f t="shared" si="57"/>
        <v>#DIV/0!</v>
      </c>
      <c r="AQ72" s="37">
        <f t="shared" si="58"/>
        <v>0</v>
      </c>
      <c r="AR72" s="37">
        <f t="shared" si="17"/>
        <v>0</v>
      </c>
      <c r="AS72" s="37">
        <f t="shared" si="59"/>
        <v>0</v>
      </c>
      <c r="AT72" s="37">
        <f t="shared" si="60"/>
        <v>0</v>
      </c>
      <c r="AU72" s="37" t="e">
        <f t="shared" si="61"/>
        <v>#DIV/0!</v>
      </c>
      <c r="AV72" s="37" t="e">
        <f t="shared" si="18"/>
        <v>#DIV/0!</v>
      </c>
      <c r="AW72" s="37" t="e">
        <f t="shared" si="63"/>
        <v>#DIV/0!</v>
      </c>
      <c r="AX72" s="37" t="e">
        <f t="shared" si="19"/>
        <v>#DIV/0!</v>
      </c>
      <c r="AZ72" s="37" t="e">
        <f t="shared" si="40"/>
        <v>#DIV/0!</v>
      </c>
      <c r="BA72" s="37" t="e">
        <f t="shared" si="41"/>
        <v>#DIV/0!</v>
      </c>
      <c r="BB72" s="37" t="e">
        <f t="shared" ca="1" si="42"/>
        <v>#VALUE!</v>
      </c>
      <c r="BC72" s="37" t="e">
        <f t="shared" si="43"/>
        <v>#DIV/0!</v>
      </c>
      <c r="BD72" s="37" t="e">
        <f t="shared" si="24"/>
        <v>#DIV/0!</v>
      </c>
      <c r="BE72" s="37" t="e">
        <f t="shared" si="44"/>
        <v>#DIV/0!</v>
      </c>
      <c r="BF72" s="37" t="e">
        <f t="shared" si="45"/>
        <v>#DIV/0!</v>
      </c>
      <c r="BG72" s="37" t="e">
        <f t="shared" si="27"/>
        <v>#DIV/0!</v>
      </c>
      <c r="BH72" s="37" t="e">
        <f t="shared" ca="1" si="46"/>
        <v>#VALUE!</v>
      </c>
      <c r="BI72" s="37" t="e">
        <f t="shared" si="47"/>
        <v>#DIV/0!</v>
      </c>
      <c r="BJ72" s="37" t="e">
        <f t="shared" si="48"/>
        <v>#DIV/0!</v>
      </c>
      <c r="BK72" s="37" t="e">
        <f t="shared" si="49"/>
        <v>#DIV/0!</v>
      </c>
      <c r="BL72" s="37" t="e">
        <f t="shared" si="50"/>
        <v>#DIV/0!</v>
      </c>
      <c r="BM72" s="37" t="e">
        <f t="shared" si="33"/>
        <v>#DIV/0!</v>
      </c>
      <c r="BN72" s="37" t="e">
        <f t="shared" ca="1" si="51"/>
        <v>#VALUE!</v>
      </c>
      <c r="BO72" s="37" t="e">
        <f t="shared" si="52"/>
        <v>#DIV/0!</v>
      </c>
      <c r="BP72" s="37" t="e">
        <f t="shared" si="53"/>
        <v>#DIV/0!</v>
      </c>
      <c r="BQ72" s="37" t="e">
        <f t="shared" si="37"/>
        <v>#DIV/0!</v>
      </c>
      <c r="BR72" s="37" t="e">
        <f t="shared" si="54"/>
        <v>#DIV/0!</v>
      </c>
    </row>
    <row r="73" spans="2:70">
      <c r="B73" s="34"/>
      <c r="C73" s="34"/>
      <c r="D73" s="34"/>
      <c r="E73" s="34"/>
      <c r="F73" s="34"/>
      <c r="G73" s="34"/>
      <c r="H73" s="57"/>
      <c r="I73" s="57"/>
      <c r="J73" s="89"/>
      <c r="K73" s="54" t="str">
        <f t="shared" si="5"/>
        <v/>
      </c>
      <c r="L73" s="54" t="str">
        <f t="shared" si="6"/>
        <v/>
      </c>
      <c r="M73" s="54" t="str">
        <f t="shared" si="7"/>
        <v/>
      </c>
      <c r="N73" s="54" t="str">
        <f t="shared" si="8"/>
        <v/>
      </c>
      <c r="O73" s="54" t="str">
        <f t="shared" si="9"/>
        <v/>
      </c>
      <c r="P73" s="54" t="str">
        <f t="shared" si="10"/>
        <v/>
      </c>
      <c r="Q73" s="54" t="str">
        <f t="shared" si="11"/>
        <v/>
      </c>
      <c r="R73" s="54" t="str">
        <f t="shared" si="12"/>
        <v/>
      </c>
      <c r="S73" s="54" t="str">
        <f t="shared" si="13"/>
        <v/>
      </c>
      <c r="T73" s="54" t="str">
        <f t="shared" si="14"/>
        <v/>
      </c>
      <c r="U73" s="72" t="str">
        <f t="shared" si="15"/>
        <v/>
      </c>
      <c r="V73" s="11"/>
      <c r="W73" s="7" t="s">
        <v>223</v>
      </c>
      <c r="X73" s="122" t="s">
        <v>224</v>
      </c>
      <c r="Y73" s="107">
        <v>9.1264731401592303E-2</v>
      </c>
      <c r="Z73" s="108">
        <v>7.9995997943589206E-2</v>
      </c>
      <c r="AA73" s="107"/>
      <c r="AB73" s="107"/>
      <c r="AC73" s="107"/>
      <c r="AD73" s="107"/>
      <c r="AE73" s="107"/>
      <c r="AF73" s="107"/>
      <c r="AG73" s="107"/>
      <c r="AH73" s="107"/>
      <c r="AI73" s="107"/>
      <c r="AJ73" s="107"/>
      <c r="AK73" s="11"/>
      <c r="AL73" s="11"/>
      <c r="AO73" s="37">
        <f t="shared" si="16"/>
        <v>1</v>
      </c>
      <c r="AP73" s="37" t="e">
        <f t="shared" si="57"/>
        <v>#DIV/0!</v>
      </c>
      <c r="AQ73" s="37">
        <f t="shared" si="58"/>
        <v>0</v>
      </c>
      <c r="AR73" s="37">
        <f t="shared" si="17"/>
        <v>0</v>
      </c>
      <c r="AS73" s="37">
        <f t="shared" si="59"/>
        <v>0</v>
      </c>
      <c r="AT73" s="37">
        <f t="shared" si="60"/>
        <v>0</v>
      </c>
      <c r="AU73" s="37" t="e">
        <f t="shared" si="61"/>
        <v>#DIV/0!</v>
      </c>
      <c r="AV73" s="37" t="e">
        <f t="shared" si="18"/>
        <v>#DIV/0!</v>
      </c>
      <c r="AW73" s="37" t="e">
        <f t="shared" si="63"/>
        <v>#DIV/0!</v>
      </c>
      <c r="AX73" s="37" t="e">
        <f t="shared" si="19"/>
        <v>#DIV/0!</v>
      </c>
      <c r="AZ73" s="37" t="e">
        <f t="shared" si="40"/>
        <v>#DIV/0!</v>
      </c>
      <c r="BA73" s="37" t="e">
        <f t="shared" si="41"/>
        <v>#DIV/0!</v>
      </c>
      <c r="BB73" s="37" t="e">
        <f t="shared" ca="1" si="42"/>
        <v>#VALUE!</v>
      </c>
      <c r="BC73" s="37" t="e">
        <f t="shared" si="43"/>
        <v>#DIV/0!</v>
      </c>
      <c r="BD73" s="37" t="e">
        <f t="shared" si="24"/>
        <v>#DIV/0!</v>
      </c>
      <c r="BE73" s="37" t="e">
        <f t="shared" si="44"/>
        <v>#DIV/0!</v>
      </c>
      <c r="BF73" s="37" t="e">
        <f t="shared" si="45"/>
        <v>#DIV/0!</v>
      </c>
      <c r="BG73" s="37" t="e">
        <f t="shared" si="27"/>
        <v>#DIV/0!</v>
      </c>
      <c r="BH73" s="37" t="e">
        <f t="shared" ca="1" si="46"/>
        <v>#VALUE!</v>
      </c>
      <c r="BI73" s="37" t="e">
        <f t="shared" si="47"/>
        <v>#DIV/0!</v>
      </c>
      <c r="BJ73" s="37" t="e">
        <f t="shared" si="48"/>
        <v>#DIV/0!</v>
      </c>
      <c r="BK73" s="37" t="e">
        <f t="shared" si="49"/>
        <v>#DIV/0!</v>
      </c>
      <c r="BL73" s="37" t="e">
        <f t="shared" si="50"/>
        <v>#DIV/0!</v>
      </c>
      <c r="BM73" s="37" t="e">
        <f t="shared" si="33"/>
        <v>#DIV/0!</v>
      </c>
      <c r="BN73" s="37" t="e">
        <f t="shared" ca="1" si="51"/>
        <v>#VALUE!</v>
      </c>
      <c r="BO73" s="37" t="e">
        <f t="shared" si="52"/>
        <v>#DIV/0!</v>
      </c>
      <c r="BP73" s="37" t="e">
        <f t="shared" si="53"/>
        <v>#DIV/0!</v>
      </c>
      <c r="BQ73" s="37" t="e">
        <f t="shared" si="37"/>
        <v>#DIV/0!</v>
      </c>
      <c r="BR73" s="37" t="e">
        <f t="shared" si="54"/>
        <v>#DIV/0!</v>
      </c>
    </row>
    <row r="74" spans="2:70">
      <c r="B74" s="34"/>
      <c r="C74" s="34"/>
      <c r="D74" s="34"/>
      <c r="E74" s="34"/>
      <c r="F74" s="34"/>
      <c r="G74" s="34"/>
      <c r="H74" s="57"/>
      <c r="I74" s="57"/>
      <c r="J74" s="89"/>
      <c r="K74" s="54" t="str">
        <f t="shared" si="5"/>
        <v/>
      </c>
      <c r="L74" s="54" t="str">
        <f t="shared" si="6"/>
        <v/>
      </c>
      <c r="M74" s="54" t="str">
        <f t="shared" si="7"/>
        <v/>
      </c>
      <c r="N74" s="54" t="str">
        <f t="shared" si="8"/>
        <v/>
      </c>
      <c r="O74" s="54" t="str">
        <f t="shared" si="9"/>
        <v/>
      </c>
      <c r="P74" s="54" t="str">
        <f t="shared" si="10"/>
        <v/>
      </c>
      <c r="Q74" s="54" t="str">
        <f t="shared" si="11"/>
        <v/>
      </c>
      <c r="R74" s="54" t="str">
        <f t="shared" si="12"/>
        <v/>
      </c>
      <c r="S74" s="54" t="str">
        <f t="shared" si="13"/>
        <v/>
      </c>
      <c r="T74" s="54" t="str">
        <f t="shared" si="14"/>
        <v/>
      </c>
      <c r="U74" s="72" t="str">
        <f t="shared" si="15"/>
        <v/>
      </c>
      <c r="V74" s="11"/>
      <c r="W74" s="49" t="s">
        <v>225</v>
      </c>
      <c r="X74" s="122" t="s">
        <v>226</v>
      </c>
      <c r="Y74" s="107">
        <v>0.11145626376085556</v>
      </c>
      <c r="Z74" s="108">
        <v>9.2189999315858653E-2</v>
      </c>
      <c r="AA74" s="107"/>
      <c r="AB74" s="107"/>
      <c r="AC74" s="107"/>
      <c r="AD74" s="107"/>
      <c r="AE74" s="107"/>
      <c r="AF74" s="107"/>
      <c r="AG74" s="107"/>
      <c r="AH74" s="107"/>
      <c r="AI74" s="107"/>
      <c r="AJ74" s="107"/>
      <c r="AK74" s="11"/>
      <c r="AL74" s="11"/>
      <c r="AO74" s="37">
        <f t="shared" si="16"/>
        <v>1</v>
      </c>
      <c r="AP74" s="37" t="e">
        <f t="shared" si="57"/>
        <v>#DIV/0!</v>
      </c>
      <c r="AQ74" s="37">
        <f t="shared" si="58"/>
        <v>0</v>
      </c>
      <c r="AR74" s="37">
        <f t="shared" si="17"/>
        <v>0</v>
      </c>
      <c r="AS74" s="37">
        <f t="shared" si="59"/>
        <v>0</v>
      </c>
      <c r="AT74" s="37">
        <f t="shared" si="60"/>
        <v>0</v>
      </c>
      <c r="AU74" s="37" t="e">
        <f t="shared" si="61"/>
        <v>#DIV/0!</v>
      </c>
      <c r="AV74" s="37" t="e">
        <f t="shared" si="18"/>
        <v>#DIV/0!</v>
      </c>
      <c r="AW74" s="37" t="e">
        <f t="shared" si="63"/>
        <v>#DIV/0!</v>
      </c>
      <c r="AX74" s="37" t="e">
        <f t="shared" si="19"/>
        <v>#DIV/0!</v>
      </c>
      <c r="AZ74" s="37" t="e">
        <f t="shared" si="40"/>
        <v>#DIV/0!</v>
      </c>
      <c r="BA74" s="37" t="e">
        <f t="shared" si="41"/>
        <v>#DIV/0!</v>
      </c>
      <c r="BB74" s="37" t="e">
        <f t="shared" ca="1" si="42"/>
        <v>#VALUE!</v>
      </c>
      <c r="BC74" s="37" t="e">
        <f t="shared" si="43"/>
        <v>#DIV/0!</v>
      </c>
      <c r="BD74" s="37" t="e">
        <f t="shared" si="24"/>
        <v>#DIV/0!</v>
      </c>
      <c r="BE74" s="37" t="e">
        <f t="shared" si="44"/>
        <v>#DIV/0!</v>
      </c>
      <c r="BF74" s="37" t="e">
        <f t="shared" si="45"/>
        <v>#DIV/0!</v>
      </c>
      <c r="BG74" s="37" t="e">
        <f t="shared" si="27"/>
        <v>#DIV/0!</v>
      </c>
      <c r="BH74" s="37" t="e">
        <f t="shared" ca="1" si="46"/>
        <v>#VALUE!</v>
      </c>
      <c r="BI74" s="37" t="e">
        <f t="shared" si="47"/>
        <v>#DIV/0!</v>
      </c>
      <c r="BJ74" s="37" t="e">
        <f t="shared" si="48"/>
        <v>#DIV/0!</v>
      </c>
      <c r="BK74" s="37" t="e">
        <f t="shared" si="49"/>
        <v>#DIV/0!</v>
      </c>
      <c r="BL74" s="37" t="e">
        <f t="shared" si="50"/>
        <v>#DIV/0!</v>
      </c>
      <c r="BM74" s="37" t="e">
        <f t="shared" si="33"/>
        <v>#DIV/0!</v>
      </c>
      <c r="BN74" s="37" t="e">
        <f t="shared" ca="1" si="51"/>
        <v>#VALUE!</v>
      </c>
      <c r="BO74" s="37" t="e">
        <f t="shared" si="52"/>
        <v>#DIV/0!</v>
      </c>
      <c r="BP74" s="37" t="e">
        <f t="shared" si="53"/>
        <v>#DIV/0!</v>
      </c>
      <c r="BQ74" s="37" t="e">
        <f t="shared" si="37"/>
        <v>#DIV/0!</v>
      </c>
      <c r="BR74" s="37" t="e">
        <f t="shared" si="54"/>
        <v>#DIV/0!</v>
      </c>
    </row>
    <row r="75" spans="2:70">
      <c r="B75" s="34"/>
      <c r="C75" s="34"/>
      <c r="D75" s="34"/>
      <c r="E75" s="34"/>
      <c r="F75" s="34"/>
      <c r="G75" s="34"/>
      <c r="H75" s="57"/>
      <c r="I75" s="57"/>
      <c r="J75" s="89"/>
      <c r="K75" s="54" t="str">
        <f t="shared" si="5"/>
        <v/>
      </c>
      <c r="L75" s="54" t="str">
        <f t="shared" si="6"/>
        <v/>
      </c>
      <c r="M75" s="54" t="str">
        <f t="shared" si="7"/>
        <v/>
      </c>
      <c r="N75" s="54" t="str">
        <f t="shared" si="8"/>
        <v/>
      </c>
      <c r="O75" s="54" t="str">
        <f t="shared" si="9"/>
        <v/>
      </c>
      <c r="P75" s="54" t="str">
        <f t="shared" si="10"/>
        <v/>
      </c>
      <c r="Q75" s="54" t="str">
        <f t="shared" si="11"/>
        <v/>
      </c>
      <c r="R75" s="54" t="str">
        <f t="shared" si="12"/>
        <v/>
      </c>
      <c r="S75" s="54" t="str">
        <f t="shared" si="13"/>
        <v/>
      </c>
      <c r="T75" s="54" t="str">
        <f t="shared" si="14"/>
        <v/>
      </c>
      <c r="U75" s="72" t="str">
        <f t="shared" si="15"/>
        <v/>
      </c>
      <c r="W75" s="129" t="s">
        <v>227</v>
      </c>
      <c r="X75" s="124" t="s">
        <v>228</v>
      </c>
      <c r="Y75" s="117">
        <v>0.15350621467851594</v>
      </c>
      <c r="Z75" s="118">
        <v>0.11569787625297384</v>
      </c>
      <c r="AA75" s="107"/>
      <c r="AB75" s="107"/>
      <c r="AC75" s="107"/>
      <c r="AD75" s="107"/>
      <c r="AE75" s="107"/>
      <c r="AF75" s="107"/>
      <c r="AG75" s="107"/>
      <c r="AH75" s="107"/>
      <c r="AI75" s="107"/>
      <c r="AJ75" s="107"/>
      <c r="AK75" s="11"/>
      <c r="AL75" s="11"/>
      <c r="AO75" s="37">
        <f t="shared" si="16"/>
        <v>1</v>
      </c>
      <c r="AP75" s="37" t="e">
        <f t="shared" si="57"/>
        <v>#DIV/0!</v>
      </c>
      <c r="AQ75" s="37">
        <f t="shared" si="58"/>
        <v>0</v>
      </c>
      <c r="AR75" s="37">
        <f t="shared" si="17"/>
        <v>0</v>
      </c>
      <c r="AS75" s="37">
        <f t="shared" si="59"/>
        <v>0</v>
      </c>
      <c r="AT75" s="37">
        <f t="shared" si="60"/>
        <v>0</v>
      </c>
      <c r="AU75" s="37" t="e">
        <f t="shared" si="61"/>
        <v>#DIV/0!</v>
      </c>
      <c r="AV75" s="37" t="e">
        <f t="shared" si="18"/>
        <v>#DIV/0!</v>
      </c>
      <c r="AW75" s="37" t="e">
        <f t="shared" ref="AW75:AW87" si="64">AV75-0.009*AQ75</f>
        <v>#DIV/0!</v>
      </c>
      <c r="AX75" s="37" t="e">
        <f t="shared" si="19"/>
        <v>#DIV/0!</v>
      </c>
      <c r="AZ75" s="37" t="e">
        <f t="shared" si="40"/>
        <v>#DIV/0!</v>
      </c>
      <c r="BA75" s="37" t="e">
        <f t="shared" si="41"/>
        <v>#DIV/0!</v>
      </c>
      <c r="BB75" s="37" t="e">
        <f t="shared" ca="1" si="42"/>
        <v>#VALUE!</v>
      </c>
      <c r="BC75" s="37" t="e">
        <f t="shared" si="43"/>
        <v>#DIV/0!</v>
      </c>
      <c r="BD75" s="37" t="e">
        <f t="shared" si="24"/>
        <v>#DIV/0!</v>
      </c>
      <c r="BE75" s="37" t="e">
        <f t="shared" si="44"/>
        <v>#DIV/0!</v>
      </c>
      <c r="BF75" s="37" t="e">
        <f t="shared" si="45"/>
        <v>#DIV/0!</v>
      </c>
      <c r="BG75" s="37" t="e">
        <f t="shared" si="27"/>
        <v>#DIV/0!</v>
      </c>
      <c r="BH75" s="37" t="e">
        <f t="shared" ca="1" si="46"/>
        <v>#VALUE!</v>
      </c>
      <c r="BI75" s="37" t="e">
        <f t="shared" si="47"/>
        <v>#DIV/0!</v>
      </c>
      <c r="BJ75" s="37" t="e">
        <f t="shared" si="48"/>
        <v>#DIV/0!</v>
      </c>
      <c r="BK75" s="37" t="e">
        <f t="shared" si="49"/>
        <v>#DIV/0!</v>
      </c>
      <c r="BL75" s="37" t="e">
        <f t="shared" si="50"/>
        <v>#DIV/0!</v>
      </c>
      <c r="BM75" s="37" t="e">
        <f t="shared" si="33"/>
        <v>#DIV/0!</v>
      </c>
      <c r="BN75" s="37" t="e">
        <f t="shared" ca="1" si="51"/>
        <v>#VALUE!</v>
      </c>
      <c r="BO75" s="37" t="e">
        <f t="shared" si="52"/>
        <v>#DIV/0!</v>
      </c>
      <c r="BP75" s="37" t="e">
        <f t="shared" si="53"/>
        <v>#DIV/0!</v>
      </c>
      <c r="BQ75" s="37" t="e">
        <f t="shared" si="37"/>
        <v>#DIV/0!</v>
      </c>
      <c r="BR75" s="37" t="e">
        <f t="shared" si="54"/>
        <v>#DIV/0!</v>
      </c>
    </row>
    <row r="76" spans="2:70">
      <c r="B76" s="34"/>
      <c r="C76" s="34"/>
      <c r="D76" s="34"/>
      <c r="E76" s="34"/>
      <c r="F76" s="34"/>
      <c r="G76" s="34"/>
      <c r="H76" s="57"/>
      <c r="I76" s="57"/>
      <c r="J76" s="89"/>
      <c r="K76" s="54" t="str">
        <f t="shared" si="5"/>
        <v/>
      </c>
      <c r="L76" s="54" t="str">
        <f t="shared" si="6"/>
        <v/>
      </c>
      <c r="M76" s="54" t="str">
        <f t="shared" si="7"/>
        <v/>
      </c>
      <c r="N76" s="54" t="str">
        <f t="shared" si="8"/>
        <v/>
      </c>
      <c r="O76" s="54" t="str">
        <f t="shared" si="9"/>
        <v/>
      </c>
      <c r="P76" s="54" t="str">
        <f t="shared" si="10"/>
        <v/>
      </c>
      <c r="Q76" s="54" t="str">
        <f t="shared" si="11"/>
        <v/>
      </c>
      <c r="R76" s="54" t="str">
        <f t="shared" si="12"/>
        <v/>
      </c>
      <c r="S76" s="54" t="str">
        <f t="shared" si="13"/>
        <v/>
      </c>
      <c r="T76" s="54" t="str">
        <f t="shared" si="14"/>
        <v/>
      </c>
      <c r="U76" s="72" t="str">
        <f t="shared" si="15"/>
        <v/>
      </c>
      <c r="W76" s="135" t="s">
        <v>229</v>
      </c>
      <c r="X76" s="106" t="s">
        <v>230</v>
      </c>
      <c r="Y76" s="117">
        <v>0.13204628737212587</v>
      </c>
      <c r="Z76" s="118">
        <v>0.10026997884947073</v>
      </c>
      <c r="AA76" s="107"/>
      <c r="AB76" s="107"/>
      <c r="AC76" s="107"/>
      <c r="AD76" s="107"/>
      <c r="AE76" s="107"/>
      <c r="AF76" s="107"/>
      <c r="AG76" s="107"/>
      <c r="AH76" s="107"/>
      <c r="AI76" s="107"/>
      <c r="AJ76" s="107"/>
      <c r="AK76" s="11"/>
      <c r="AL76" s="11"/>
      <c r="AO76" s="37">
        <f t="shared" si="16"/>
        <v>1</v>
      </c>
      <c r="AP76" s="37" t="e">
        <f t="shared" si="57"/>
        <v>#DIV/0!</v>
      </c>
      <c r="AQ76" s="37">
        <f t="shared" si="58"/>
        <v>0</v>
      </c>
      <c r="AR76" s="37">
        <f t="shared" si="17"/>
        <v>0</v>
      </c>
      <c r="AS76" s="37">
        <f t="shared" si="59"/>
        <v>0</v>
      </c>
      <c r="AT76" s="37">
        <f t="shared" si="60"/>
        <v>0</v>
      </c>
      <c r="AU76" s="37" t="e">
        <f t="shared" si="61"/>
        <v>#DIV/0!</v>
      </c>
      <c r="AV76" s="37" t="e">
        <f t="shared" si="18"/>
        <v>#DIV/0!</v>
      </c>
      <c r="AW76" s="37" t="e">
        <f t="shared" si="64"/>
        <v>#DIV/0!</v>
      </c>
      <c r="AX76" s="37" t="e">
        <f t="shared" si="19"/>
        <v>#DIV/0!</v>
      </c>
      <c r="AZ76" s="37" t="e">
        <f t="shared" si="40"/>
        <v>#DIV/0!</v>
      </c>
      <c r="BA76" s="37" t="e">
        <f t="shared" si="41"/>
        <v>#DIV/0!</v>
      </c>
      <c r="BB76" s="37" t="e">
        <f t="shared" ca="1" si="42"/>
        <v>#VALUE!</v>
      </c>
      <c r="BC76" s="37" t="e">
        <f t="shared" si="43"/>
        <v>#DIV/0!</v>
      </c>
      <c r="BD76" s="37" t="e">
        <f t="shared" si="24"/>
        <v>#DIV/0!</v>
      </c>
      <c r="BE76" s="37" t="e">
        <f t="shared" si="44"/>
        <v>#DIV/0!</v>
      </c>
      <c r="BF76" s="37" t="e">
        <f t="shared" si="45"/>
        <v>#DIV/0!</v>
      </c>
      <c r="BG76" s="37" t="e">
        <f t="shared" si="27"/>
        <v>#DIV/0!</v>
      </c>
      <c r="BH76" s="37" t="e">
        <f t="shared" ca="1" si="46"/>
        <v>#VALUE!</v>
      </c>
      <c r="BI76" s="37" t="e">
        <f t="shared" si="47"/>
        <v>#DIV/0!</v>
      </c>
      <c r="BJ76" s="37" t="e">
        <f t="shared" si="48"/>
        <v>#DIV/0!</v>
      </c>
      <c r="BK76" s="37" t="e">
        <f t="shared" si="49"/>
        <v>#DIV/0!</v>
      </c>
      <c r="BL76" s="37" t="e">
        <f t="shared" si="50"/>
        <v>#DIV/0!</v>
      </c>
      <c r="BM76" s="37" t="e">
        <f t="shared" si="33"/>
        <v>#DIV/0!</v>
      </c>
      <c r="BN76" s="37" t="e">
        <f t="shared" ca="1" si="51"/>
        <v>#VALUE!</v>
      </c>
      <c r="BO76" s="37" t="e">
        <f t="shared" si="52"/>
        <v>#DIV/0!</v>
      </c>
      <c r="BP76" s="37" t="e">
        <f t="shared" si="53"/>
        <v>#DIV/0!</v>
      </c>
      <c r="BQ76" s="37" t="e">
        <f t="shared" si="37"/>
        <v>#DIV/0!</v>
      </c>
      <c r="BR76" s="37" t="e">
        <f t="shared" si="54"/>
        <v>#DIV/0!</v>
      </c>
    </row>
    <row r="77" spans="2:70">
      <c r="B77" s="34"/>
      <c r="C77" s="34"/>
      <c r="D77" s="34"/>
      <c r="E77" s="34"/>
      <c r="F77" s="34"/>
      <c r="G77" s="34"/>
      <c r="H77" s="57"/>
      <c r="I77" s="57"/>
      <c r="J77" s="89"/>
      <c r="K77" s="54" t="str">
        <f t="shared" si="5"/>
        <v/>
      </c>
      <c r="L77" s="54" t="str">
        <f t="shared" si="6"/>
        <v/>
      </c>
      <c r="M77" s="54" t="str">
        <f t="shared" si="7"/>
        <v/>
      </c>
      <c r="N77" s="54" t="str">
        <f t="shared" si="8"/>
        <v/>
      </c>
      <c r="O77" s="54" t="str">
        <f t="shared" si="9"/>
        <v/>
      </c>
      <c r="P77" s="54" t="str">
        <f t="shared" si="10"/>
        <v/>
      </c>
      <c r="Q77" s="54" t="str">
        <f t="shared" si="11"/>
        <v/>
      </c>
      <c r="R77" s="54" t="str">
        <f t="shared" si="12"/>
        <v/>
      </c>
      <c r="S77" s="54" t="str">
        <f t="shared" si="13"/>
        <v/>
      </c>
      <c r="T77" s="54" t="str">
        <f t="shared" si="14"/>
        <v/>
      </c>
      <c r="U77" s="72" t="str">
        <f t="shared" si="15"/>
        <v/>
      </c>
      <c r="W77" s="49" t="s">
        <v>231</v>
      </c>
      <c r="X77" s="122" t="s">
        <v>232</v>
      </c>
      <c r="Y77" s="107">
        <v>2.7709010518171262E-2</v>
      </c>
      <c r="Z77" s="108">
        <v>2.4841805598395085E-2</v>
      </c>
      <c r="AA77" s="107"/>
      <c r="AB77" s="107"/>
      <c r="AC77" s="107"/>
      <c r="AD77" s="107"/>
      <c r="AE77" s="107"/>
      <c r="AF77" s="107"/>
      <c r="AG77" s="107"/>
      <c r="AH77" s="107"/>
      <c r="AI77" s="107"/>
      <c r="AJ77" s="107"/>
      <c r="AO77" s="37">
        <f t="shared" si="16"/>
        <v>1</v>
      </c>
      <c r="AP77" s="37" t="e">
        <f t="shared" si="57"/>
        <v>#DIV/0!</v>
      </c>
      <c r="AQ77" s="37">
        <f t="shared" si="58"/>
        <v>0</v>
      </c>
      <c r="AR77" s="37">
        <f t="shared" si="17"/>
        <v>0</v>
      </c>
      <c r="AS77" s="37">
        <f t="shared" si="59"/>
        <v>0</v>
      </c>
      <c r="AT77" s="37">
        <f t="shared" si="60"/>
        <v>0</v>
      </c>
      <c r="AU77" s="37" t="e">
        <f t="shared" si="61"/>
        <v>#DIV/0!</v>
      </c>
      <c r="AV77" s="37" t="e">
        <f t="shared" si="18"/>
        <v>#DIV/0!</v>
      </c>
      <c r="AW77" s="37" t="e">
        <f t="shared" si="64"/>
        <v>#DIV/0!</v>
      </c>
      <c r="AX77" s="37" t="e">
        <f t="shared" si="19"/>
        <v>#DIV/0!</v>
      </c>
      <c r="AZ77" s="37" t="e">
        <f t="shared" si="40"/>
        <v>#DIV/0!</v>
      </c>
      <c r="BA77" s="37" t="e">
        <f t="shared" si="41"/>
        <v>#DIV/0!</v>
      </c>
      <c r="BB77" s="37" t="e">
        <f t="shared" ca="1" si="42"/>
        <v>#VALUE!</v>
      </c>
      <c r="BC77" s="37" t="e">
        <f t="shared" si="43"/>
        <v>#DIV/0!</v>
      </c>
      <c r="BD77" s="37" t="e">
        <f t="shared" si="24"/>
        <v>#DIV/0!</v>
      </c>
      <c r="BE77" s="37" t="e">
        <f t="shared" si="44"/>
        <v>#DIV/0!</v>
      </c>
      <c r="BF77" s="37" t="e">
        <f t="shared" si="45"/>
        <v>#DIV/0!</v>
      </c>
      <c r="BG77" s="37" t="e">
        <f t="shared" si="27"/>
        <v>#DIV/0!</v>
      </c>
      <c r="BH77" s="37" t="e">
        <f t="shared" ca="1" si="46"/>
        <v>#VALUE!</v>
      </c>
      <c r="BI77" s="37" t="e">
        <f t="shared" si="47"/>
        <v>#DIV/0!</v>
      </c>
      <c r="BJ77" s="37" t="e">
        <f t="shared" si="48"/>
        <v>#DIV/0!</v>
      </c>
      <c r="BK77" s="37" t="e">
        <f t="shared" si="49"/>
        <v>#DIV/0!</v>
      </c>
      <c r="BL77" s="37" t="e">
        <f t="shared" si="50"/>
        <v>#DIV/0!</v>
      </c>
      <c r="BM77" s="37" t="e">
        <f t="shared" si="33"/>
        <v>#DIV/0!</v>
      </c>
      <c r="BN77" s="37" t="e">
        <f t="shared" ca="1" si="51"/>
        <v>#VALUE!</v>
      </c>
      <c r="BO77" s="37" t="e">
        <f t="shared" si="52"/>
        <v>#DIV/0!</v>
      </c>
      <c r="BP77" s="37" t="e">
        <f t="shared" si="53"/>
        <v>#DIV/0!</v>
      </c>
      <c r="BQ77" s="37" t="e">
        <f t="shared" si="37"/>
        <v>#DIV/0!</v>
      </c>
      <c r="BR77" s="37" t="e">
        <f t="shared" si="54"/>
        <v>#DIV/0!</v>
      </c>
    </row>
    <row r="78" spans="2:70">
      <c r="B78" s="34"/>
      <c r="C78" s="34"/>
      <c r="D78" s="34"/>
      <c r="E78" s="34"/>
      <c r="F78" s="34"/>
      <c r="G78" s="34"/>
      <c r="H78" s="57"/>
      <c r="I78" s="57"/>
      <c r="J78" s="89"/>
      <c r="K78" s="54" t="str">
        <f t="shared" si="5"/>
        <v/>
      </c>
      <c r="L78" s="54" t="str">
        <f t="shared" si="6"/>
        <v/>
      </c>
      <c r="M78" s="54" t="str">
        <f t="shared" si="7"/>
        <v/>
      </c>
      <c r="N78" s="54" t="str">
        <f t="shared" si="8"/>
        <v/>
      </c>
      <c r="O78" s="54" t="str">
        <f t="shared" si="9"/>
        <v/>
      </c>
      <c r="P78" s="54" t="str">
        <f t="shared" si="10"/>
        <v/>
      </c>
      <c r="Q78" s="54" t="str">
        <f t="shared" si="11"/>
        <v/>
      </c>
      <c r="R78" s="54" t="str">
        <f t="shared" si="12"/>
        <v/>
      </c>
      <c r="S78" s="54" t="str">
        <f t="shared" si="13"/>
        <v/>
      </c>
      <c r="T78" s="54" t="str">
        <f t="shared" si="14"/>
        <v/>
      </c>
      <c r="U78" s="72" t="str">
        <f t="shared" si="15"/>
        <v/>
      </c>
      <c r="W78" s="49" t="s">
        <v>233</v>
      </c>
      <c r="X78" s="122" t="s">
        <v>234</v>
      </c>
      <c r="Y78" s="107">
        <v>2.43998239027663E-2</v>
      </c>
      <c r="Z78" s="108">
        <v>2.0851920647346811E-2</v>
      </c>
      <c r="AA78" s="107"/>
      <c r="AB78" s="107"/>
      <c r="AC78" s="107"/>
      <c r="AD78" s="107"/>
      <c r="AE78" s="107"/>
      <c r="AF78" s="107"/>
      <c r="AG78" s="107"/>
      <c r="AH78" s="107"/>
      <c r="AI78" s="107"/>
      <c r="AJ78" s="107"/>
      <c r="AO78" s="37">
        <f t="shared" si="16"/>
        <v>1</v>
      </c>
      <c r="AP78" s="37" t="e">
        <f t="shared" si="57"/>
        <v>#DIV/0!</v>
      </c>
      <c r="AQ78" s="37">
        <f t="shared" si="58"/>
        <v>0</v>
      </c>
      <c r="AR78" s="37">
        <f t="shared" si="17"/>
        <v>0</v>
      </c>
      <c r="AS78" s="37">
        <f t="shared" si="59"/>
        <v>0</v>
      </c>
      <c r="AT78" s="37">
        <f t="shared" si="60"/>
        <v>0</v>
      </c>
      <c r="AU78" s="37" t="e">
        <f t="shared" si="61"/>
        <v>#DIV/0!</v>
      </c>
      <c r="AV78" s="37" t="e">
        <f t="shared" si="18"/>
        <v>#DIV/0!</v>
      </c>
      <c r="AW78" s="37" t="e">
        <f t="shared" si="64"/>
        <v>#DIV/0!</v>
      </c>
      <c r="AX78" s="37" t="e">
        <f t="shared" si="19"/>
        <v>#DIV/0!</v>
      </c>
      <c r="AZ78" s="37" t="e">
        <f t="shared" si="40"/>
        <v>#DIV/0!</v>
      </c>
      <c r="BA78" s="37" t="e">
        <f t="shared" si="41"/>
        <v>#DIV/0!</v>
      </c>
      <c r="BB78" s="37" t="e">
        <f t="shared" ca="1" si="42"/>
        <v>#VALUE!</v>
      </c>
      <c r="BC78" s="37" t="e">
        <f t="shared" si="43"/>
        <v>#DIV/0!</v>
      </c>
      <c r="BD78" s="37" t="e">
        <f t="shared" si="24"/>
        <v>#DIV/0!</v>
      </c>
      <c r="BE78" s="37" t="e">
        <f t="shared" si="44"/>
        <v>#DIV/0!</v>
      </c>
      <c r="BF78" s="37" t="e">
        <f t="shared" si="45"/>
        <v>#DIV/0!</v>
      </c>
      <c r="BG78" s="37" t="e">
        <f t="shared" si="27"/>
        <v>#DIV/0!</v>
      </c>
      <c r="BH78" s="37" t="e">
        <f t="shared" ca="1" si="46"/>
        <v>#VALUE!</v>
      </c>
      <c r="BI78" s="37" t="e">
        <f t="shared" si="47"/>
        <v>#DIV/0!</v>
      </c>
      <c r="BJ78" s="37" t="e">
        <f t="shared" si="48"/>
        <v>#DIV/0!</v>
      </c>
      <c r="BK78" s="37" t="e">
        <f t="shared" si="49"/>
        <v>#DIV/0!</v>
      </c>
      <c r="BL78" s="37" t="e">
        <f t="shared" si="50"/>
        <v>#DIV/0!</v>
      </c>
      <c r="BM78" s="37" t="e">
        <f t="shared" si="33"/>
        <v>#DIV/0!</v>
      </c>
      <c r="BN78" s="37" t="e">
        <f t="shared" ca="1" si="51"/>
        <v>#VALUE!</v>
      </c>
      <c r="BO78" s="37" t="e">
        <f t="shared" si="52"/>
        <v>#DIV/0!</v>
      </c>
      <c r="BP78" s="37" t="e">
        <f t="shared" si="53"/>
        <v>#DIV/0!</v>
      </c>
      <c r="BQ78" s="37" t="e">
        <f t="shared" si="37"/>
        <v>#DIV/0!</v>
      </c>
      <c r="BR78" s="37" t="e">
        <f t="shared" si="54"/>
        <v>#DIV/0!</v>
      </c>
    </row>
    <row r="79" spans="2:70">
      <c r="B79" s="34"/>
      <c r="C79" s="34"/>
      <c r="D79" s="34"/>
      <c r="E79" s="34"/>
      <c r="F79" s="34"/>
      <c r="G79" s="34"/>
      <c r="H79" s="57"/>
      <c r="I79" s="57"/>
      <c r="J79" s="89"/>
      <c r="K79" s="54" t="str">
        <f t="shared" si="5"/>
        <v/>
      </c>
      <c r="L79" s="54" t="str">
        <f t="shared" si="6"/>
        <v/>
      </c>
      <c r="M79" s="54" t="str">
        <f t="shared" si="7"/>
        <v/>
      </c>
      <c r="N79" s="54" t="str">
        <f t="shared" si="8"/>
        <v/>
      </c>
      <c r="O79" s="54" t="str">
        <f t="shared" si="9"/>
        <v/>
      </c>
      <c r="P79" s="54" t="str">
        <f t="shared" si="10"/>
        <v/>
      </c>
      <c r="Q79" s="54" t="str">
        <f t="shared" si="11"/>
        <v/>
      </c>
      <c r="R79" s="54" t="str">
        <f t="shared" si="12"/>
        <v/>
      </c>
      <c r="S79" s="54" t="str">
        <f t="shared" si="13"/>
        <v/>
      </c>
      <c r="T79" s="54" t="str">
        <f t="shared" si="14"/>
        <v/>
      </c>
      <c r="U79" s="72" t="str">
        <f t="shared" si="15"/>
        <v/>
      </c>
      <c r="W79" s="49" t="s">
        <v>235</v>
      </c>
      <c r="X79" s="122" t="s">
        <v>236</v>
      </c>
      <c r="Y79" s="107">
        <v>2.3569220320474919E-2</v>
      </c>
      <c r="Z79" s="108">
        <v>1.9406434506594971E-2</v>
      </c>
      <c r="AA79" s="107"/>
      <c r="AB79" s="107"/>
      <c r="AC79" s="107"/>
      <c r="AD79" s="107"/>
      <c r="AE79" s="107"/>
      <c r="AF79" s="107"/>
      <c r="AG79" s="107"/>
      <c r="AH79" s="107"/>
      <c r="AI79" s="107"/>
      <c r="AJ79" s="107"/>
      <c r="AO79" s="37">
        <f t="shared" si="16"/>
        <v>1</v>
      </c>
      <c r="AP79" s="37" t="e">
        <f t="shared" si="57"/>
        <v>#DIV/0!</v>
      </c>
      <c r="AQ79" s="37">
        <f t="shared" si="58"/>
        <v>0</v>
      </c>
      <c r="AR79" s="37">
        <f t="shared" si="17"/>
        <v>0</v>
      </c>
      <c r="AS79" s="37">
        <f t="shared" si="59"/>
        <v>0</v>
      </c>
      <c r="AT79" s="37">
        <f t="shared" si="60"/>
        <v>0</v>
      </c>
      <c r="AU79" s="37" t="e">
        <f t="shared" si="61"/>
        <v>#DIV/0!</v>
      </c>
      <c r="AV79" s="37" t="e">
        <f t="shared" si="18"/>
        <v>#DIV/0!</v>
      </c>
      <c r="AW79" s="37" t="e">
        <f t="shared" si="64"/>
        <v>#DIV/0!</v>
      </c>
      <c r="AX79" s="37" t="e">
        <f t="shared" si="19"/>
        <v>#DIV/0!</v>
      </c>
      <c r="AZ79" s="37" t="e">
        <f t="shared" si="40"/>
        <v>#DIV/0!</v>
      </c>
      <c r="BA79" s="37" t="e">
        <f t="shared" si="41"/>
        <v>#DIV/0!</v>
      </c>
      <c r="BB79" s="37" t="e">
        <f t="shared" ca="1" si="42"/>
        <v>#VALUE!</v>
      </c>
      <c r="BC79" s="37" t="e">
        <f t="shared" si="43"/>
        <v>#DIV/0!</v>
      </c>
      <c r="BD79" s="37" t="e">
        <f t="shared" si="24"/>
        <v>#DIV/0!</v>
      </c>
      <c r="BE79" s="37" t="e">
        <f t="shared" si="44"/>
        <v>#DIV/0!</v>
      </c>
      <c r="BF79" s="37" t="e">
        <f t="shared" si="45"/>
        <v>#DIV/0!</v>
      </c>
      <c r="BG79" s="37" t="e">
        <f t="shared" si="27"/>
        <v>#DIV/0!</v>
      </c>
      <c r="BH79" s="37" t="e">
        <f t="shared" ca="1" si="46"/>
        <v>#VALUE!</v>
      </c>
      <c r="BI79" s="37" t="e">
        <f t="shared" si="47"/>
        <v>#DIV/0!</v>
      </c>
      <c r="BJ79" s="37" t="e">
        <f t="shared" si="48"/>
        <v>#DIV/0!</v>
      </c>
      <c r="BK79" s="37" t="e">
        <f t="shared" si="49"/>
        <v>#DIV/0!</v>
      </c>
      <c r="BL79" s="37" t="e">
        <f t="shared" si="50"/>
        <v>#DIV/0!</v>
      </c>
      <c r="BM79" s="37" t="e">
        <f t="shared" si="33"/>
        <v>#DIV/0!</v>
      </c>
      <c r="BN79" s="37" t="e">
        <f t="shared" ca="1" si="51"/>
        <v>#VALUE!</v>
      </c>
      <c r="BO79" s="37" t="e">
        <f t="shared" si="52"/>
        <v>#DIV/0!</v>
      </c>
      <c r="BP79" s="37" t="e">
        <f t="shared" si="53"/>
        <v>#DIV/0!</v>
      </c>
      <c r="BQ79" s="37" t="e">
        <f t="shared" si="37"/>
        <v>#DIV/0!</v>
      </c>
      <c r="BR79" s="37" t="e">
        <f t="shared" si="54"/>
        <v>#DIV/0!</v>
      </c>
    </row>
    <row r="80" spans="2:70">
      <c r="B80" s="34"/>
      <c r="C80" s="34"/>
      <c r="D80" s="34"/>
      <c r="E80" s="34"/>
      <c r="F80" s="34"/>
      <c r="G80" s="34"/>
      <c r="H80" s="57"/>
      <c r="I80" s="57"/>
      <c r="J80" s="89"/>
      <c r="K80" s="54" t="str">
        <f t="shared" si="5"/>
        <v/>
      </c>
      <c r="L80" s="54" t="str">
        <f t="shared" si="6"/>
        <v/>
      </c>
      <c r="M80" s="54" t="str">
        <f t="shared" si="7"/>
        <v/>
      </c>
      <c r="N80" s="54" t="str">
        <f t="shared" si="8"/>
        <v/>
      </c>
      <c r="O80" s="54" t="str">
        <f t="shared" si="9"/>
        <v/>
      </c>
      <c r="P80" s="54" t="str">
        <f t="shared" si="10"/>
        <v/>
      </c>
      <c r="Q80" s="54" t="str">
        <f t="shared" si="11"/>
        <v/>
      </c>
      <c r="R80" s="54" t="str">
        <f t="shared" si="12"/>
        <v/>
      </c>
      <c r="S80" s="54" t="str">
        <f t="shared" si="13"/>
        <v/>
      </c>
      <c r="T80" s="54" t="str">
        <f t="shared" si="14"/>
        <v/>
      </c>
      <c r="U80" s="72" t="str">
        <f t="shared" si="15"/>
        <v/>
      </c>
      <c r="W80" s="49" t="s">
        <v>237</v>
      </c>
      <c r="X80" s="122" t="s">
        <v>238</v>
      </c>
      <c r="Y80" s="107">
        <v>4.4600566160142276E-2</v>
      </c>
      <c r="Z80" s="108">
        <v>3.6354387973861882E-2</v>
      </c>
      <c r="AA80" s="107"/>
      <c r="AB80" s="107"/>
      <c r="AC80" s="107"/>
      <c r="AD80" s="107"/>
      <c r="AE80" s="107"/>
      <c r="AF80" s="107"/>
      <c r="AG80" s="107"/>
      <c r="AH80" s="107"/>
      <c r="AI80" s="107"/>
      <c r="AJ80" s="107"/>
      <c r="AO80" s="37">
        <f t="shared" si="16"/>
        <v>1</v>
      </c>
      <c r="AP80" s="37" t="e">
        <f t="shared" si="57"/>
        <v>#DIV/0!</v>
      </c>
      <c r="AQ80" s="37">
        <f t="shared" si="58"/>
        <v>0</v>
      </c>
      <c r="AR80" s="37">
        <f t="shared" si="17"/>
        <v>0</v>
      </c>
      <c r="AS80" s="37">
        <f t="shared" si="59"/>
        <v>0</v>
      </c>
      <c r="AT80" s="37">
        <f t="shared" si="60"/>
        <v>0</v>
      </c>
      <c r="AU80" s="37" t="e">
        <f t="shared" si="61"/>
        <v>#DIV/0!</v>
      </c>
      <c r="AV80" s="37" t="e">
        <f t="shared" si="18"/>
        <v>#DIV/0!</v>
      </c>
      <c r="AW80" s="37" t="e">
        <f t="shared" si="64"/>
        <v>#DIV/0!</v>
      </c>
      <c r="AX80" s="37" t="e">
        <f t="shared" si="19"/>
        <v>#DIV/0!</v>
      </c>
      <c r="AZ80" s="37" t="e">
        <f t="shared" si="40"/>
        <v>#DIV/0!</v>
      </c>
      <c r="BA80" s="37" t="e">
        <f t="shared" si="41"/>
        <v>#DIV/0!</v>
      </c>
      <c r="BB80" s="37" t="e">
        <f t="shared" ca="1" si="42"/>
        <v>#VALUE!</v>
      </c>
      <c r="BC80" s="37" t="e">
        <f t="shared" si="43"/>
        <v>#DIV/0!</v>
      </c>
      <c r="BD80" s="37" t="e">
        <f t="shared" si="24"/>
        <v>#DIV/0!</v>
      </c>
      <c r="BE80" s="37" t="e">
        <f t="shared" si="44"/>
        <v>#DIV/0!</v>
      </c>
      <c r="BF80" s="37" t="e">
        <f t="shared" si="45"/>
        <v>#DIV/0!</v>
      </c>
      <c r="BG80" s="37" t="e">
        <f t="shared" si="27"/>
        <v>#DIV/0!</v>
      </c>
      <c r="BH80" s="37" t="e">
        <f t="shared" ca="1" si="46"/>
        <v>#VALUE!</v>
      </c>
      <c r="BI80" s="37" t="e">
        <f t="shared" si="47"/>
        <v>#DIV/0!</v>
      </c>
      <c r="BJ80" s="37" t="e">
        <f t="shared" si="48"/>
        <v>#DIV/0!</v>
      </c>
      <c r="BK80" s="37" t="e">
        <f t="shared" si="49"/>
        <v>#DIV/0!</v>
      </c>
      <c r="BL80" s="37" t="e">
        <f t="shared" si="50"/>
        <v>#DIV/0!</v>
      </c>
      <c r="BM80" s="37" t="e">
        <f t="shared" si="33"/>
        <v>#DIV/0!</v>
      </c>
      <c r="BN80" s="37" t="e">
        <f t="shared" ca="1" si="51"/>
        <v>#VALUE!</v>
      </c>
      <c r="BO80" s="37" t="e">
        <f t="shared" si="52"/>
        <v>#DIV/0!</v>
      </c>
      <c r="BP80" s="37" t="e">
        <f t="shared" si="53"/>
        <v>#DIV/0!</v>
      </c>
      <c r="BQ80" s="37" t="e">
        <f t="shared" si="37"/>
        <v>#DIV/0!</v>
      </c>
      <c r="BR80" s="37" t="e">
        <f t="shared" si="54"/>
        <v>#DIV/0!</v>
      </c>
    </row>
    <row r="81" spans="2:70">
      <c r="B81" s="34"/>
      <c r="C81" s="34"/>
      <c r="D81" s="34"/>
      <c r="E81" s="34"/>
      <c r="F81" s="34"/>
      <c r="G81" s="34"/>
      <c r="H81" s="57"/>
      <c r="I81" s="57"/>
      <c r="J81" s="89"/>
      <c r="K81" s="54" t="str">
        <f t="shared" si="5"/>
        <v/>
      </c>
      <c r="L81" s="54" t="str">
        <f t="shared" si="6"/>
        <v/>
      </c>
      <c r="M81" s="54" t="str">
        <f t="shared" si="7"/>
        <v/>
      </c>
      <c r="N81" s="54" t="str">
        <f t="shared" si="8"/>
        <v/>
      </c>
      <c r="O81" s="54" t="str">
        <f t="shared" si="9"/>
        <v/>
      </c>
      <c r="P81" s="54" t="str">
        <f t="shared" si="10"/>
        <v/>
      </c>
      <c r="Q81" s="54" t="str">
        <f t="shared" si="11"/>
        <v/>
      </c>
      <c r="R81" s="54" t="str">
        <f t="shared" si="12"/>
        <v/>
      </c>
      <c r="S81" s="54" t="str">
        <f t="shared" si="13"/>
        <v/>
      </c>
      <c r="T81" s="54" t="str">
        <f t="shared" si="14"/>
        <v/>
      </c>
      <c r="U81" s="72" t="str">
        <f t="shared" si="15"/>
        <v/>
      </c>
      <c r="W81" s="49" t="s">
        <v>239</v>
      </c>
      <c r="X81" s="122" t="s">
        <v>240</v>
      </c>
      <c r="Y81" s="107">
        <v>5.2648874232009403E-2</v>
      </c>
      <c r="Z81" s="108">
        <v>4.3267271091138031E-2</v>
      </c>
      <c r="AA81" s="107"/>
      <c r="AB81" s="107"/>
      <c r="AC81" s="107"/>
      <c r="AD81" s="107"/>
      <c r="AE81" s="107"/>
      <c r="AF81" s="107"/>
      <c r="AG81" s="107"/>
      <c r="AH81" s="107"/>
      <c r="AI81" s="107"/>
      <c r="AJ81" s="107"/>
      <c r="AO81" s="37">
        <f t="shared" si="16"/>
        <v>1</v>
      </c>
      <c r="AP81" s="37" t="e">
        <f t="shared" si="57"/>
        <v>#DIV/0!</v>
      </c>
      <c r="AQ81" s="37">
        <f t="shared" si="58"/>
        <v>0</v>
      </c>
      <c r="AR81" s="37">
        <f t="shared" si="17"/>
        <v>0</v>
      </c>
      <c r="AS81" s="37">
        <f t="shared" si="59"/>
        <v>0</v>
      </c>
      <c r="AT81" s="37">
        <f t="shared" si="60"/>
        <v>0</v>
      </c>
      <c r="AU81" s="37" t="e">
        <f t="shared" si="61"/>
        <v>#DIV/0!</v>
      </c>
      <c r="AV81" s="37" t="e">
        <f t="shared" si="18"/>
        <v>#DIV/0!</v>
      </c>
      <c r="AW81" s="37" t="e">
        <f t="shared" si="64"/>
        <v>#DIV/0!</v>
      </c>
      <c r="AX81" s="37" t="e">
        <f t="shared" si="19"/>
        <v>#DIV/0!</v>
      </c>
      <c r="AZ81" s="37" t="e">
        <f t="shared" si="40"/>
        <v>#DIV/0!</v>
      </c>
      <c r="BA81" s="37" t="e">
        <f t="shared" si="41"/>
        <v>#DIV/0!</v>
      </c>
      <c r="BB81" s="37" t="e">
        <f t="shared" ca="1" si="42"/>
        <v>#VALUE!</v>
      </c>
      <c r="BC81" s="37" t="e">
        <f t="shared" si="43"/>
        <v>#DIV/0!</v>
      </c>
      <c r="BD81" s="37" t="e">
        <f t="shared" si="24"/>
        <v>#DIV/0!</v>
      </c>
      <c r="BE81" s="37" t="e">
        <f t="shared" si="44"/>
        <v>#DIV/0!</v>
      </c>
      <c r="BF81" s="37" t="e">
        <f t="shared" si="45"/>
        <v>#DIV/0!</v>
      </c>
      <c r="BG81" s="37" t="e">
        <f t="shared" si="27"/>
        <v>#DIV/0!</v>
      </c>
      <c r="BH81" s="37" t="e">
        <f t="shared" ca="1" si="46"/>
        <v>#VALUE!</v>
      </c>
      <c r="BI81" s="37" t="e">
        <f t="shared" si="47"/>
        <v>#DIV/0!</v>
      </c>
      <c r="BJ81" s="37" t="e">
        <f t="shared" si="48"/>
        <v>#DIV/0!</v>
      </c>
      <c r="BK81" s="37" t="e">
        <f t="shared" si="49"/>
        <v>#DIV/0!</v>
      </c>
      <c r="BL81" s="37" t="e">
        <f t="shared" si="50"/>
        <v>#DIV/0!</v>
      </c>
      <c r="BM81" s="37" t="e">
        <f t="shared" si="33"/>
        <v>#DIV/0!</v>
      </c>
      <c r="BN81" s="37" t="e">
        <f t="shared" ca="1" si="51"/>
        <v>#VALUE!</v>
      </c>
      <c r="BO81" s="37" t="e">
        <f t="shared" si="52"/>
        <v>#DIV/0!</v>
      </c>
      <c r="BP81" s="37" t="e">
        <f t="shared" si="53"/>
        <v>#DIV/0!</v>
      </c>
      <c r="BQ81" s="37" t="e">
        <f t="shared" si="37"/>
        <v>#DIV/0!</v>
      </c>
      <c r="BR81" s="37" t="e">
        <f t="shared" si="54"/>
        <v>#DIV/0!</v>
      </c>
    </row>
    <row r="82" spans="2:70">
      <c r="B82" s="34"/>
      <c r="C82" s="34"/>
      <c r="D82" s="34"/>
      <c r="E82" s="34"/>
      <c r="F82" s="34"/>
      <c r="G82" s="34"/>
      <c r="H82" s="57"/>
      <c r="I82" s="57"/>
      <c r="J82" s="89"/>
      <c r="K82" s="54" t="str">
        <f t="shared" si="5"/>
        <v/>
      </c>
      <c r="L82" s="54" t="str">
        <f t="shared" si="6"/>
        <v/>
      </c>
      <c r="M82" s="54" t="str">
        <f t="shared" si="7"/>
        <v/>
      </c>
      <c r="N82" s="54" t="str">
        <f t="shared" si="8"/>
        <v/>
      </c>
      <c r="O82" s="54" t="str">
        <f t="shared" si="9"/>
        <v/>
      </c>
      <c r="P82" s="54" t="str">
        <f t="shared" si="10"/>
        <v/>
      </c>
      <c r="Q82" s="54" t="str">
        <f t="shared" si="11"/>
        <v/>
      </c>
      <c r="R82" s="54" t="str">
        <f t="shared" si="12"/>
        <v/>
      </c>
      <c r="S82" s="54" t="str">
        <f t="shared" si="13"/>
        <v/>
      </c>
      <c r="T82" s="54" t="str">
        <f t="shared" si="14"/>
        <v/>
      </c>
      <c r="U82" s="72" t="str">
        <f t="shared" si="15"/>
        <v/>
      </c>
      <c r="W82" s="49" t="s">
        <v>241</v>
      </c>
      <c r="X82" s="122" t="s">
        <v>242</v>
      </c>
      <c r="Y82" s="107">
        <v>5.6646661694203522E-2</v>
      </c>
      <c r="Z82" s="108">
        <v>4.5792145254078126E-2</v>
      </c>
      <c r="AA82" s="107"/>
      <c r="AB82" s="107"/>
      <c r="AC82" s="107"/>
      <c r="AD82" s="107"/>
      <c r="AE82" s="107"/>
      <c r="AF82" s="107"/>
      <c r="AG82" s="107"/>
      <c r="AH82" s="107"/>
      <c r="AI82" s="107"/>
      <c r="AJ82" s="107"/>
      <c r="AO82" s="37">
        <f t="shared" si="16"/>
        <v>1</v>
      </c>
      <c r="AP82" s="37" t="e">
        <f t="shared" si="57"/>
        <v>#DIV/0!</v>
      </c>
      <c r="AQ82" s="37">
        <f t="shared" si="58"/>
        <v>0</v>
      </c>
      <c r="AR82" s="37">
        <f t="shared" si="17"/>
        <v>0</v>
      </c>
      <c r="AS82" s="37">
        <f t="shared" si="59"/>
        <v>0</v>
      </c>
      <c r="AT82" s="37">
        <f t="shared" si="60"/>
        <v>0</v>
      </c>
      <c r="AU82" s="37" t="e">
        <f t="shared" si="61"/>
        <v>#DIV/0!</v>
      </c>
      <c r="AV82" s="37" t="e">
        <f t="shared" si="18"/>
        <v>#DIV/0!</v>
      </c>
      <c r="AW82" s="37" t="e">
        <f t="shared" si="64"/>
        <v>#DIV/0!</v>
      </c>
      <c r="AX82" s="37" t="e">
        <f t="shared" si="19"/>
        <v>#DIV/0!</v>
      </c>
      <c r="AZ82" s="37" t="e">
        <f t="shared" si="40"/>
        <v>#DIV/0!</v>
      </c>
      <c r="BA82" s="37" t="e">
        <f t="shared" si="41"/>
        <v>#DIV/0!</v>
      </c>
      <c r="BB82" s="37" t="e">
        <f t="shared" ca="1" si="42"/>
        <v>#VALUE!</v>
      </c>
      <c r="BC82" s="37" t="e">
        <f t="shared" si="43"/>
        <v>#DIV/0!</v>
      </c>
      <c r="BD82" s="37" t="e">
        <f t="shared" si="24"/>
        <v>#DIV/0!</v>
      </c>
      <c r="BE82" s="37" t="e">
        <f t="shared" si="44"/>
        <v>#DIV/0!</v>
      </c>
      <c r="BF82" s="37" t="e">
        <f t="shared" si="45"/>
        <v>#DIV/0!</v>
      </c>
      <c r="BG82" s="37" t="e">
        <f t="shared" si="27"/>
        <v>#DIV/0!</v>
      </c>
      <c r="BH82" s="37" t="e">
        <f t="shared" ca="1" si="46"/>
        <v>#VALUE!</v>
      </c>
      <c r="BI82" s="37" t="e">
        <f t="shared" si="47"/>
        <v>#DIV/0!</v>
      </c>
      <c r="BJ82" s="37" t="e">
        <f t="shared" si="48"/>
        <v>#DIV/0!</v>
      </c>
      <c r="BK82" s="37" t="e">
        <f t="shared" si="49"/>
        <v>#DIV/0!</v>
      </c>
      <c r="BL82" s="37" t="e">
        <f t="shared" si="50"/>
        <v>#DIV/0!</v>
      </c>
      <c r="BM82" s="37" t="e">
        <f t="shared" si="33"/>
        <v>#DIV/0!</v>
      </c>
      <c r="BN82" s="37" t="e">
        <f t="shared" ca="1" si="51"/>
        <v>#VALUE!</v>
      </c>
      <c r="BO82" s="37" t="e">
        <f t="shared" si="52"/>
        <v>#DIV/0!</v>
      </c>
      <c r="BP82" s="37" t="e">
        <f t="shared" si="53"/>
        <v>#DIV/0!</v>
      </c>
      <c r="BQ82" s="37" t="e">
        <f t="shared" si="37"/>
        <v>#DIV/0!</v>
      </c>
      <c r="BR82" s="37" t="e">
        <f t="shared" si="54"/>
        <v>#DIV/0!</v>
      </c>
    </row>
    <row r="83" spans="2:70">
      <c r="B83" s="34"/>
      <c r="C83" s="34"/>
      <c r="D83" s="34"/>
      <c r="E83" s="34"/>
      <c r="F83" s="34"/>
      <c r="G83" s="34"/>
      <c r="H83" s="57"/>
      <c r="I83" s="57"/>
      <c r="J83" s="89"/>
      <c r="K83" s="54" t="str">
        <f t="shared" si="5"/>
        <v/>
      </c>
      <c r="L83" s="54" t="str">
        <f t="shared" si="6"/>
        <v/>
      </c>
      <c r="M83" s="54" t="str">
        <f t="shared" si="7"/>
        <v/>
      </c>
      <c r="N83" s="54" t="str">
        <f t="shared" si="8"/>
        <v/>
      </c>
      <c r="O83" s="54" t="str">
        <f t="shared" si="9"/>
        <v/>
      </c>
      <c r="P83" s="54" t="str">
        <f t="shared" si="10"/>
        <v/>
      </c>
      <c r="Q83" s="54" t="str">
        <f t="shared" si="11"/>
        <v/>
      </c>
      <c r="R83" s="54" t="str">
        <f t="shared" si="12"/>
        <v/>
      </c>
      <c r="S83" s="54" t="str">
        <f t="shared" si="13"/>
        <v/>
      </c>
      <c r="T83" s="54" t="str">
        <f t="shared" si="14"/>
        <v/>
      </c>
      <c r="U83" s="72" t="str">
        <f t="shared" si="15"/>
        <v/>
      </c>
      <c r="W83" s="129" t="s">
        <v>243</v>
      </c>
      <c r="X83" s="124" t="s">
        <v>244</v>
      </c>
      <c r="Y83" s="117">
        <v>3.0604075036868558E-2</v>
      </c>
      <c r="Z83" s="118">
        <v>2.6305679826826679E-2</v>
      </c>
      <c r="AA83" s="107"/>
      <c r="AB83" s="107"/>
      <c r="AC83" s="107"/>
      <c r="AD83" s="107"/>
      <c r="AE83" s="107"/>
      <c r="AF83" s="107"/>
      <c r="AG83" s="107"/>
      <c r="AH83" s="107"/>
      <c r="AI83" s="107"/>
      <c r="AJ83" s="107"/>
      <c r="AO83" s="37">
        <f t="shared" si="16"/>
        <v>1</v>
      </c>
      <c r="AP83" s="37" t="e">
        <f t="shared" si="57"/>
        <v>#DIV/0!</v>
      </c>
      <c r="AQ83" s="37">
        <f t="shared" si="58"/>
        <v>0</v>
      </c>
      <c r="AR83" s="37">
        <f t="shared" si="17"/>
        <v>0</v>
      </c>
      <c r="AS83" s="37">
        <f t="shared" si="59"/>
        <v>0</v>
      </c>
      <c r="AT83" s="37">
        <f t="shared" si="60"/>
        <v>0</v>
      </c>
      <c r="AU83" s="37" t="e">
        <f t="shared" si="61"/>
        <v>#DIV/0!</v>
      </c>
      <c r="AV83" s="37" t="e">
        <f t="shared" si="18"/>
        <v>#DIV/0!</v>
      </c>
      <c r="AW83" s="37" t="e">
        <f t="shared" si="64"/>
        <v>#DIV/0!</v>
      </c>
      <c r="AX83" s="37" t="e">
        <f t="shared" si="19"/>
        <v>#DIV/0!</v>
      </c>
      <c r="AZ83" s="37" t="e">
        <f t="shared" si="40"/>
        <v>#DIV/0!</v>
      </c>
      <c r="BA83" s="37" t="e">
        <f t="shared" si="41"/>
        <v>#DIV/0!</v>
      </c>
      <c r="BB83" s="37" t="e">
        <f t="shared" ca="1" si="42"/>
        <v>#VALUE!</v>
      </c>
      <c r="BC83" s="37" t="e">
        <f t="shared" si="43"/>
        <v>#DIV/0!</v>
      </c>
      <c r="BD83" s="37" t="e">
        <f t="shared" si="24"/>
        <v>#DIV/0!</v>
      </c>
      <c r="BE83" s="37" t="e">
        <f t="shared" si="44"/>
        <v>#DIV/0!</v>
      </c>
      <c r="BF83" s="37" t="e">
        <f t="shared" si="45"/>
        <v>#DIV/0!</v>
      </c>
      <c r="BG83" s="37" t="e">
        <f t="shared" si="27"/>
        <v>#DIV/0!</v>
      </c>
      <c r="BH83" s="37" t="e">
        <f t="shared" ca="1" si="46"/>
        <v>#VALUE!</v>
      </c>
      <c r="BI83" s="37" t="e">
        <f t="shared" si="47"/>
        <v>#DIV/0!</v>
      </c>
      <c r="BJ83" s="37" t="e">
        <f t="shared" si="48"/>
        <v>#DIV/0!</v>
      </c>
      <c r="BK83" s="37" t="e">
        <f t="shared" si="49"/>
        <v>#DIV/0!</v>
      </c>
      <c r="BL83" s="37" t="e">
        <f t="shared" si="50"/>
        <v>#DIV/0!</v>
      </c>
      <c r="BM83" s="37" t="e">
        <f t="shared" si="33"/>
        <v>#DIV/0!</v>
      </c>
      <c r="BN83" s="37" t="e">
        <f t="shared" ca="1" si="51"/>
        <v>#VALUE!</v>
      </c>
      <c r="BO83" s="37" t="e">
        <f t="shared" si="52"/>
        <v>#DIV/0!</v>
      </c>
      <c r="BP83" s="37" t="e">
        <f t="shared" si="53"/>
        <v>#DIV/0!</v>
      </c>
      <c r="BQ83" s="37" t="e">
        <f t="shared" si="37"/>
        <v>#DIV/0!</v>
      </c>
      <c r="BR83" s="37" t="e">
        <f t="shared" si="54"/>
        <v>#DIV/0!</v>
      </c>
    </row>
    <row r="84" spans="2:70">
      <c r="B84" s="34"/>
      <c r="C84" s="34"/>
      <c r="D84" s="34"/>
      <c r="E84" s="34"/>
      <c r="F84" s="34"/>
      <c r="G84" s="34"/>
      <c r="H84" s="57"/>
      <c r="I84" s="57"/>
      <c r="J84" s="89"/>
      <c r="K84" s="54" t="str">
        <f t="shared" si="5"/>
        <v/>
      </c>
      <c r="L84" s="54" t="str">
        <f t="shared" si="6"/>
        <v/>
      </c>
      <c r="M84" s="54" t="str">
        <f t="shared" si="7"/>
        <v/>
      </c>
      <c r="N84" s="54" t="str">
        <f t="shared" si="8"/>
        <v/>
      </c>
      <c r="O84" s="54" t="str">
        <f t="shared" si="9"/>
        <v/>
      </c>
      <c r="P84" s="54" t="str">
        <f t="shared" si="10"/>
        <v/>
      </c>
      <c r="Q84" s="54" t="str">
        <f t="shared" si="11"/>
        <v/>
      </c>
      <c r="R84" s="54" t="str">
        <f t="shared" si="12"/>
        <v/>
      </c>
      <c r="S84" s="54" t="str">
        <f t="shared" si="13"/>
        <v/>
      </c>
      <c r="T84" s="54" t="str">
        <f t="shared" si="14"/>
        <v/>
      </c>
      <c r="U84" s="72" t="str">
        <f t="shared" si="15"/>
        <v/>
      </c>
      <c r="W84" s="49" t="s">
        <v>245</v>
      </c>
      <c r="X84" s="122" t="s">
        <v>246</v>
      </c>
      <c r="Y84" s="107">
        <v>2.5251976624090788E-2</v>
      </c>
      <c r="Z84" s="108">
        <v>2.2742043592787888E-2</v>
      </c>
      <c r="AA84" s="107"/>
      <c r="AB84" s="107"/>
      <c r="AC84" s="107"/>
      <c r="AD84" s="107"/>
      <c r="AE84" s="107"/>
      <c r="AF84" s="107"/>
      <c r="AG84" s="107"/>
      <c r="AH84" s="107"/>
      <c r="AI84" s="107"/>
      <c r="AJ84" s="107"/>
      <c r="AO84" s="37">
        <f t="shared" si="16"/>
        <v>1</v>
      </c>
      <c r="AP84" s="37" t="e">
        <f t="shared" si="57"/>
        <v>#DIV/0!</v>
      </c>
      <c r="AQ84" s="37">
        <f t="shared" si="58"/>
        <v>0</v>
      </c>
      <c r="AR84" s="37">
        <f t="shared" si="17"/>
        <v>0</v>
      </c>
      <c r="AS84" s="37">
        <f t="shared" si="59"/>
        <v>0</v>
      </c>
      <c r="AT84" s="37">
        <f t="shared" si="60"/>
        <v>0</v>
      </c>
      <c r="AU84" s="37" t="e">
        <f t="shared" si="61"/>
        <v>#DIV/0!</v>
      </c>
      <c r="AV84" s="37" t="e">
        <f t="shared" si="18"/>
        <v>#DIV/0!</v>
      </c>
      <c r="AW84" s="37" t="e">
        <f t="shared" si="64"/>
        <v>#DIV/0!</v>
      </c>
      <c r="AX84" s="37" t="e">
        <f t="shared" si="19"/>
        <v>#DIV/0!</v>
      </c>
      <c r="AZ84" s="37" t="e">
        <f t="shared" si="40"/>
        <v>#DIV/0!</v>
      </c>
      <c r="BA84" s="37" t="e">
        <f t="shared" si="41"/>
        <v>#DIV/0!</v>
      </c>
      <c r="BB84" s="37" t="e">
        <f t="shared" ca="1" si="42"/>
        <v>#VALUE!</v>
      </c>
      <c r="BC84" s="37" t="e">
        <f t="shared" si="43"/>
        <v>#DIV/0!</v>
      </c>
      <c r="BD84" s="37" t="e">
        <f t="shared" si="24"/>
        <v>#DIV/0!</v>
      </c>
      <c r="BE84" s="37" t="e">
        <f t="shared" si="44"/>
        <v>#DIV/0!</v>
      </c>
      <c r="BF84" s="37" t="e">
        <f t="shared" si="45"/>
        <v>#DIV/0!</v>
      </c>
      <c r="BG84" s="37" t="e">
        <f t="shared" si="27"/>
        <v>#DIV/0!</v>
      </c>
      <c r="BH84" s="37" t="e">
        <f t="shared" ca="1" si="46"/>
        <v>#VALUE!</v>
      </c>
      <c r="BI84" s="37" t="e">
        <f t="shared" si="47"/>
        <v>#DIV/0!</v>
      </c>
      <c r="BJ84" s="37" t="e">
        <f t="shared" si="48"/>
        <v>#DIV/0!</v>
      </c>
      <c r="BK84" s="37" t="e">
        <f t="shared" si="49"/>
        <v>#DIV/0!</v>
      </c>
      <c r="BL84" s="37" t="e">
        <f t="shared" si="50"/>
        <v>#DIV/0!</v>
      </c>
      <c r="BM84" s="37" t="e">
        <f t="shared" si="33"/>
        <v>#DIV/0!</v>
      </c>
      <c r="BN84" s="37" t="e">
        <f t="shared" ca="1" si="51"/>
        <v>#VALUE!</v>
      </c>
      <c r="BO84" s="37" t="e">
        <f t="shared" si="52"/>
        <v>#DIV/0!</v>
      </c>
      <c r="BP84" s="37" t="e">
        <f t="shared" si="53"/>
        <v>#DIV/0!</v>
      </c>
      <c r="BQ84" s="37" t="e">
        <f t="shared" si="37"/>
        <v>#DIV/0!</v>
      </c>
      <c r="BR84" s="37" t="e">
        <f t="shared" si="54"/>
        <v>#DIV/0!</v>
      </c>
    </row>
    <row r="85" spans="2:70">
      <c r="B85" s="34"/>
      <c r="C85" s="34"/>
      <c r="D85" s="34"/>
      <c r="E85" s="34"/>
      <c r="F85" s="34"/>
      <c r="G85" s="34"/>
      <c r="H85" s="57"/>
      <c r="I85" s="57"/>
      <c r="J85" s="89"/>
      <c r="K85" s="54" t="str">
        <f t="shared" si="5"/>
        <v/>
      </c>
      <c r="L85" s="54" t="str">
        <f t="shared" si="6"/>
        <v/>
      </c>
      <c r="M85" s="54" t="str">
        <f t="shared" si="7"/>
        <v/>
      </c>
      <c r="N85" s="54" t="str">
        <f t="shared" si="8"/>
        <v/>
      </c>
      <c r="O85" s="54" t="str">
        <f t="shared" si="9"/>
        <v/>
      </c>
      <c r="P85" s="54" t="str">
        <f t="shared" si="10"/>
        <v/>
      </c>
      <c r="Q85" s="54" t="str">
        <f t="shared" si="11"/>
        <v/>
      </c>
      <c r="R85" s="54" t="str">
        <f t="shared" si="12"/>
        <v/>
      </c>
      <c r="S85" s="54" t="str">
        <f t="shared" si="13"/>
        <v/>
      </c>
      <c r="T85" s="54" t="str">
        <f t="shared" si="14"/>
        <v/>
      </c>
      <c r="U85" s="72" t="str">
        <f t="shared" si="15"/>
        <v/>
      </c>
      <c r="W85" s="49" t="s">
        <v>247</v>
      </c>
      <c r="X85" s="122" t="s">
        <v>248</v>
      </c>
      <c r="Y85" s="107">
        <v>2.7892880275951711E-2</v>
      </c>
      <c r="Z85" s="108">
        <v>2.5183222175340494E-2</v>
      </c>
      <c r="AA85" s="107"/>
      <c r="AB85" s="107"/>
      <c r="AC85" s="107"/>
      <c r="AD85" s="107"/>
      <c r="AE85" s="107"/>
      <c r="AF85" s="107"/>
      <c r="AG85" s="107"/>
      <c r="AH85" s="107"/>
      <c r="AI85" s="107"/>
      <c r="AJ85" s="107"/>
      <c r="AO85" s="37">
        <f t="shared" si="16"/>
        <v>1</v>
      </c>
      <c r="AP85" s="37" t="e">
        <f t="shared" si="57"/>
        <v>#DIV/0!</v>
      </c>
      <c r="AQ85" s="37">
        <f t="shared" si="58"/>
        <v>0</v>
      </c>
      <c r="AR85" s="37">
        <f t="shared" si="17"/>
        <v>0</v>
      </c>
      <c r="AS85" s="37">
        <f t="shared" si="59"/>
        <v>0</v>
      </c>
      <c r="AT85" s="37">
        <f t="shared" si="60"/>
        <v>0</v>
      </c>
      <c r="AU85" s="37" t="e">
        <f t="shared" si="61"/>
        <v>#DIV/0!</v>
      </c>
      <c r="AV85" s="37" t="e">
        <f t="shared" si="18"/>
        <v>#DIV/0!</v>
      </c>
      <c r="AW85" s="37" t="e">
        <f t="shared" si="64"/>
        <v>#DIV/0!</v>
      </c>
      <c r="AX85" s="37" t="e">
        <f t="shared" si="19"/>
        <v>#DIV/0!</v>
      </c>
      <c r="AZ85" s="37" t="e">
        <f t="shared" si="40"/>
        <v>#DIV/0!</v>
      </c>
      <c r="BA85" s="37" t="e">
        <f t="shared" si="41"/>
        <v>#DIV/0!</v>
      </c>
      <c r="BB85" s="37" t="e">
        <f t="shared" ca="1" si="42"/>
        <v>#VALUE!</v>
      </c>
      <c r="BC85" s="37" t="e">
        <f t="shared" si="43"/>
        <v>#DIV/0!</v>
      </c>
      <c r="BD85" s="37" t="e">
        <f t="shared" si="24"/>
        <v>#DIV/0!</v>
      </c>
      <c r="BE85" s="37" t="e">
        <f t="shared" si="44"/>
        <v>#DIV/0!</v>
      </c>
      <c r="BF85" s="37" t="e">
        <f t="shared" si="45"/>
        <v>#DIV/0!</v>
      </c>
      <c r="BG85" s="37" t="e">
        <f t="shared" si="27"/>
        <v>#DIV/0!</v>
      </c>
      <c r="BH85" s="37" t="e">
        <f t="shared" ca="1" si="46"/>
        <v>#VALUE!</v>
      </c>
      <c r="BI85" s="37" t="e">
        <f t="shared" si="47"/>
        <v>#DIV/0!</v>
      </c>
      <c r="BJ85" s="37" t="e">
        <f t="shared" si="48"/>
        <v>#DIV/0!</v>
      </c>
      <c r="BK85" s="37" t="e">
        <f t="shared" si="49"/>
        <v>#DIV/0!</v>
      </c>
      <c r="BL85" s="37" t="e">
        <f t="shared" si="50"/>
        <v>#DIV/0!</v>
      </c>
      <c r="BM85" s="37" t="e">
        <f t="shared" si="33"/>
        <v>#DIV/0!</v>
      </c>
      <c r="BN85" s="37" t="e">
        <f t="shared" ca="1" si="51"/>
        <v>#VALUE!</v>
      </c>
      <c r="BO85" s="37" t="e">
        <f t="shared" si="52"/>
        <v>#DIV/0!</v>
      </c>
      <c r="BP85" s="37" t="e">
        <f t="shared" si="53"/>
        <v>#DIV/0!</v>
      </c>
      <c r="BQ85" s="37" t="e">
        <f t="shared" si="37"/>
        <v>#DIV/0!</v>
      </c>
      <c r="BR85" s="37" t="e">
        <f t="shared" si="54"/>
        <v>#DIV/0!</v>
      </c>
    </row>
    <row r="86" spans="2:70">
      <c r="B86" s="34"/>
      <c r="C86" s="34"/>
      <c r="D86" s="34"/>
      <c r="E86" s="34"/>
      <c r="F86" s="34"/>
      <c r="G86" s="34"/>
      <c r="H86" s="57"/>
      <c r="I86" s="57"/>
      <c r="J86" s="89"/>
      <c r="K86" s="54" t="str">
        <f t="shared" si="5"/>
        <v/>
      </c>
      <c r="L86" s="54" t="str">
        <f t="shared" si="6"/>
        <v/>
      </c>
      <c r="M86" s="54" t="str">
        <f t="shared" si="7"/>
        <v/>
      </c>
      <c r="N86" s="54" t="str">
        <f t="shared" si="8"/>
        <v/>
      </c>
      <c r="O86" s="54" t="str">
        <f t="shared" si="9"/>
        <v/>
      </c>
      <c r="P86" s="54" t="str">
        <f t="shared" si="10"/>
        <v/>
      </c>
      <c r="Q86" s="54" t="str">
        <f t="shared" si="11"/>
        <v/>
      </c>
      <c r="R86" s="54" t="str">
        <f t="shared" si="12"/>
        <v/>
      </c>
      <c r="S86" s="54" t="str">
        <f t="shared" si="13"/>
        <v/>
      </c>
      <c r="T86" s="54" t="str">
        <f t="shared" si="14"/>
        <v/>
      </c>
      <c r="U86" s="72" t="str">
        <f t="shared" si="15"/>
        <v/>
      </c>
      <c r="W86" s="129" t="s">
        <v>249</v>
      </c>
      <c r="X86" s="124" t="s">
        <v>250</v>
      </c>
      <c r="Y86" s="117">
        <v>9.9307378708725982E-3</v>
      </c>
      <c r="Z86" s="118">
        <v>8.5784267598870614E-3</v>
      </c>
      <c r="AA86" s="107"/>
      <c r="AB86" s="107"/>
      <c r="AC86" s="107"/>
      <c r="AD86" s="107"/>
      <c r="AE86" s="107"/>
      <c r="AF86" s="107"/>
      <c r="AG86" s="107"/>
      <c r="AH86" s="107"/>
      <c r="AI86" s="107"/>
      <c r="AJ86" s="107"/>
      <c r="AO86" s="37">
        <f t="shared" si="16"/>
        <v>1</v>
      </c>
      <c r="AP86" s="37" t="e">
        <f t="shared" si="57"/>
        <v>#DIV/0!</v>
      </c>
      <c r="AQ86" s="37">
        <f t="shared" si="58"/>
        <v>0</v>
      </c>
      <c r="AR86" s="37">
        <f t="shared" si="17"/>
        <v>0</v>
      </c>
      <c r="AS86" s="37">
        <f t="shared" si="59"/>
        <v>0</v>
      </c>
      <c r="AT86" s="37">
        <f t="shared" si="60"/>
        <v>0</v>
      </c>
      <c r="AU86" s="37" t="e">
        <f t="shared" si="61"/>
        <v>#DIV/0!</v>
      </c>
      <c r="AV86" s="37" t="e">
        <f t="shared" si="18"/>
        <v>#DIV/0!</v>
      </c>
      <c r="AW86" s="37" t="e">
        <f t="shared" si="64"/>
        <v>#DIV/0!</v>
      </c>
      <c r="AX86" s="37" t="e">
        <f t="shared" si="19"/>
        <v>#DIV/0!</v>
      </c>
      <c r="AZ86" s="37" t="e">
        <f t="shared" si="40"/>
        <v>#DIV/0!</v>
      </c>
      <c r="BA86" s="37" t="e">
        <f t="shared" si="41"/>
        <v>#DIV/0!</v>
      </c>
      <c r="BB86" s="37" t="e">
        <f t="shared" ca="1" si="42"/>
        <v>#VALUE!</v>
      </c>
      <c r="BC86" s="37" t="e">
        <f t="shared" si="43"/>
        <v>#DIV/0!</v>
      </c>
      <c r="BD86" s="37" t="e">
        <f t="shared" si="24"/>
        <v>#DIV/0!</v>
      </c>
      <c r="BE86" s="37" t="e">
        <f t="shared" si="44"/>
        <v>#DIV/0!</v>
      </c>
      <c r="BF86" s="37" t="e">
        <f t="shared" si="45"/>
        <v>#DIV/0!</v>
      </c>
      <c r="BG86" s="37" t="e">
        <f t="shared" si="27"/>
        <v>#DIV/0!</v>
      </c>
      <c r="BH86" s="37" t="e">
        <f t="shared" ca="1" si="46"/>
        <v>#VALUE!</v>
      </c>
      <c r="BI86" s="37" t="e">
        <f t="shared" si="47"/>
        <v>#DIV/0!</v>
      </c>
      <c r="BJ86" s="37" t="e">
        <f t="shared" si="48"/>
        <v>#DIV/0!</v>
      </c>
      <c r="BK86" s="37" t="e">
        <f t="shared" si="49"/>
        <v>#DIV/0!</v>
      </c>
      <c r="BL86" s="37" t="e">
        <f t="shared" si="50"/>
        <v>#DIV/0!</v>
      </c>
      <c r="BM86" s="37" t="e">
        <f t="shared" si="33"/>
        <v>#DIV/0!</v>
      </c>
      <c r="BN86" s="37" t="e">
        <f t="shared" ca="1" si="51"/>
        <v>#VALUE!</v>
      </c>
      <c r="BO86" s="37" t="e">
        <f t="shared" si="52"/>
        <v>#DIV/0!</v>
      </c>
      <c r="BP86" s="37" t="e">
        <f t="shared" si="53"/>
        <v>#DIV/0!</v>
      </c>
      <c r="BQ86" s="37" t="e">
        <f t="shared" si="37"/>
        <v>#DIV/0!</v>
      </c>
      <c r="BR86" s="37" t="e">
        <f t="shared" si="54"/>
        <v>#DIV/0!</v>
      </c>
    </row>
    <row r="87" spans="2:70">
      <c r="B87" s="34"/>
      <c r="C87" s="34"/>
      <c r="D87" s="34"/>
      <c r="E87" s="34"/>
      <c r="F87" s="34"/>
      <c r="G87" s="34"/>
      <c r="H87" s="57"/>
      <c r="I87" s="57"/>
      <c r="J87" s="89"/>
      <c r="K87" s="54" t="str">
        <f t="shared" si="5"/>
        <v/>
      </c>
      <c r="L87" s="54" t="str">
        <f t="shared" si="6"/>
        <v/>
      </c>
      <c r="M87" s="54" t="str">
        <f t="shared" si="7"/>
        <v/>
      </c>
      <c r="N87" s="54" t="str">
        <f t="shared" si="8"/>
        <v/>
      </c>
      <c r="O87" s="54" t="str">
        <f t="shared" si="9"/>
        <v/>
      </c>
      <c r="P87" s="54" t="str">
        <f t="shared" si="10"/>
        <v/>
      </c>
      <c r="Q87" s="54" t="str">
        <f t="shared" si="11"/>
        <v/>
      </c>
      <c r="R87" s="54" t="str">
        <f t="shared" si="12"/>
        <v/>
      </c>
      <c r="S87" s="54" t="str">
        <f t="shared" si="13"/>
        <v/>
      </c>
      <c r="T87" s="54" t="str">
        <f t="shared" si="14"/>
        <v/>
      </c>
      <c r="U87" s="72" t="str">
        <f t="shared" si="15"/>
        <v/>
      </c>
      <c r="W87" s="49" t="s">
        <v>251</v>
      </c>
      <c r="X87" s="122" t="s">
        <v>252</v>
      </c>
      <c r="Y87" s="107">
        <v>3.6995352213362656E-2</v>
      </c>
      <c r="Z87" s="108">
        <v>3.0152978284828748E-2</v>
      </c>
      <c r="AA87" s="107"/>
      <c r="AB87" s="107"/>
      <c r="AC87" s="107"/>
      <c r="AD87" s="107"/>
      <c r="AE87" s="107"/>
      <c r="AF87" s="107"/>
      <c r="AG87" s="107"/>
      <c r="AH87" s="107"/>
      <c r="AI87" s="107"/>
      <c r="AJ87" s="107"/>
      <c r="AO87" s="37">
        <f t="shared" si="16"/>
        <v>1</v>
      </c>
      <c r="AP87" s="37" t="e">
        <f t="shared" si="57"/>
        <v>#DIV/0!</v>
      </c>
      <c r="AQ87" s="37">
        <f t="shared" si="58"/>
        <v>0</v>
      </c>
      <c r="AR87" s="37">
        <f t="shared" si="17"/>
        <v>0</v>
      </c>
      <c r="AS87" s="37">
        <f t="shared" si="59"/>
        <v>0</v>
      </c>
      <c r="AT87" s="37">
        <f t="shared" si="60"/>
        <v>0</v>
      </c>
      <c r="AU87" s="37" t="e">
        <f t="shared" si="61"/>
        <v>#DIV/0!</v>
      </c>
      <c r="AV87" s="37" t="e">
        <f t="shared" si="18"/>
        <v>#DIV/0!</v>
      </c>
      <c r="AW87" s="37" t="e">
        <f t="shared" si="64"/>
        <v>#DIV/0!</v>
      </c>
      <c r="AX87" s="37" t="e">
        <f t="shared" si="19"/>
        <v>#DIV/0!</v>
      </c>
      <c r="AZ87" s="37" t="e">
        <f t="shared" si="40"/>
        <v>#DIV/0!</v>
      </c>
      <c r="BA87" s="37" t="e">
        <f t="shared" si="41"/>
        <v>#DIV/0!</v>
      </c>
      <c r="BB87" s="37" t="e">
        <f t="shared" ca="1" si="42"/>
        <v>#VALUE!</v>
      </c>
      <c r="BC87" s="37" t="e">
        <f t="shared" si="43"/>
        <v>#DIV/0!</v>
      </c>
      <c r="BD87" s="37" t="e">
        <f t="shared" si="24"/>
        <v>#DIV/0!</v>
      </c>
      <c r="BE87" s="37" t="e">
        <f t="shared" si="44"/>
        <v>#DIV/0!</v>
      </c>
      <c r="BF87" s="37" t="e">
        <f t="shared" si="45"/>
        <v>#DIV/0!</v>
      </c>
      <c r="BG87" s="37" t="e">
        <f t="shared" si="27"/>
        <v>#DIV/0!</v>
      </c>
      <c r="BH87" s="37" t="e">
        <f t="shared" ca="1" si="46"/>
        <v>#VALUE!</v>
      </c>
      <c r="BI87" s="37" t="e">
        <f t="shared" si="47"/>
        <v>#DIV/0!</v>
      </c>
      <c r="BJ87" s="37" t="e">
        <f t="shared" si="48"/>
        <v>#DIV/0!</v>
      </c>
      <c r="BK87" s="37" t="e">
        <f t="shared" si="49"/>
        <v>#DIV/0!</v>
      </c>
      <c r="BL87" s="37" t="e">
        <f t="shared" si="50"/>
        <v>#DIV/0!</v>
      </c>
      <c r="BM87" s="37" t="e">
        <f t="shared" si="33"/>
        <v>#DIV/0!</v>
      </c>
      <c r="BN87" s="37" t="e">
        <f t="shared" ca="1" si="51"/>
        <v>#VALUE!</v>
      </c>
      <c r="BO87" s="37" t="e">
        <f t="shared" si="52"/>
        <v>#DIV/0!</v>
      </c>
      <c r="BP87" s="37" t="e">
        <f t="shared" si="53"/>
        <v>#DIV/0!</v>
      </c>
      <c r="BQ87" s="37" t="e">
        <f t="shared" si="37"/>
        <v>#DIV/0!</v>
      </c>
      <c r="BR87" s="37" t="e">
        <f t="shared" si="54"/>
        <v>#DIV/0!</v>
      </c>
    </row>
    <row r="88" spans="2:70">
      <c r="B88" s="34"/>
      <c r="C88" s="34"/>
      <c r="D88" s="34"/>
      <c r="E88" s="34"/>
      <c r="F88" s="34"/>
      <c r="G88" s="34"/>
      <c r="H88" s="57"/>
      <c r="I88" s="57"/>
      <c r="J88" s="89"/>
      <c r="K88" s="54" t="str">
        <f t="shared" si="5"/>
        <v/>
      </c>
      <c r="L88" s="54" t="str">
        <f t="shared" si="6"/>
        <v/>
      </c>
      <c r="M88" s="54" t="str">
        <f t="shared" si="7"/>
        <v/>
      </c>
      <c r="N88" s="54" t="str">
        <f t="shared" si="8"/>
        <v/>
      </c>
      <c r="O88" s="54" t="str">
        <f t="shared" si="9"/>
        <v/>
      </c>
      <c r="P88" s="54" t="str">
        <f t="shared" si="10"/>
        <v/>
      </c>
      <c r="Q88" s="54" t="str">
        <f t="shared" si="11"/>
        <v/>
      </c>
      <c r="R88" s="54" t="str">
        <f t="shared" si="12"/>
        <v/>
      </c>
      <c r="S88" s="54" t="str">
        <f t="shared" si="13"/>
        <v/>
      </c>
      <c r="T88" s="54" t="str">
        <f t="shared" si="14"/>
        <v/>
      </c>
      <c r="U88" s="72" t="str">
        <f t="shared" si="15"/>
        <v/>
      </c>
      <c r="W88" s="129" t="s">
        <v>253</v>
      </c>
      <c r="X88" s="124" t="s">
        <v>254</v>
      </c>
      <c r="Y88" s="117">
        <v>2.1160408478516263E-2</v>
      </c>
      <c r="Z88" s="118">
        <v>1.7550937652856757E-2</v>
      </c>
      <c r="AA88" s="107"/>
      <c r="AB88" s="107"/>
      <c r="AC88" s="107"/>
      <c r="AD88" s="107"/>
      <c r="AE88" s="107"/>
      <c r="AF88" s="107"/>
      <c r="AG88" s="107"/>
      <c r="AH88" s="107"/>
      <c r="AI88" s="107"/>
      <c r="AJ88" s="107"/>
      <c r="AO88" s="37">
        <f t="shared" si="16"/>
        <v>1</v>
      </c>
      <c r="AP88" s="37" t="e">
        <f t="shared" si="57"/>
        <v>#DIV/0!</v>
      </c>
      <c r="AQ88" s="37">
        <f t="shared" si="58"/>
        <v>0</v>
      </c>
      <c r="AR88" s="37">
        <f t="shared" si="17"/>
        <v>0</v>
      </c>
      <c r="AS88" s="37">
        <f t="shared" si="59"/>
        <v>0</v>
      </c>
      <c r="AT88" s="37">
        <f t="shared" si="60"/>
        <v>0</v>
      </c>
      <c r="AU88" s="37" t="e">
        <f t="shared" si="61"/>
        <v>#DIV/0!</v>
      </c>
      <c r="AV88" s="37" t="e">
        <f t="shared" si="18"/>
        <v>#DIV/0!</v>
      </c>
      <c r="AW88" s="37" t="e">
        <f t="shared" ref="AW88:AW115" si="65">AV88-0.009*AQ88</f>
        <v>#DIV/0!</v>
      </c>
      <c r="AX88" s="37" t="e">
        <f t="shared" si="19"/>
        <v>#DIV/0!</v>
      </c>
      <c r="AZ88" s="37" t="e">
        <f t="shared" si="40"/>
        <v>#DIV/0!</v>
      </c>
      <c r="BA88" s="37" t="e">
        <f t="shared" si="41"/>
        <v>#DIV/0!</v>
      </c>
      <c r="BB88" s="37" t="e">
        <f t="shared" ca="1" si="42"/>
        <v>#VALUE!</v>
      </c>
      <c r="BC88" s="37" t="e">
        <f t="shared" si="43"/>
        <v>#DIV/0!</v>
      </c>
      <c r="BD88" s="37" t="e">
        <f t="shared" si="24"/>
        <v>#DIV/0!</v>
      </c>
      <c r="BE88" s="37" t="e">
        <f t="shared" si="44"/>
        <v>#DIV/0!</v>
      </c>
      <c r="BF88" s="37" t="e">
        <f t="shared" si="45"/>
        <v>#DIV/0!</v>
      </c>
      <c r="BG88" s="37" t="e">
        <f t="shared" si="27"/>
        <v>#DIV/0!</v>
      </c>
      <c r="BH88" s="37" t="e">
        <f t="shared" ca="1" si="46"/>
        <v>#VALUE!</v>
      </c>
      <c r="BI88" s="37" t="e">
        <f t="shared" si="47"/>
        <v>#DIV/0!</v>
      </c>
      <c r="BJ88" s="37" t="e">
        <f t="shared" si="48"/>
        <v>#DIV/0!</v>
      </c>
      <c r="BK88" s="37" t="e">
        <f t="shared" si="49"/>
        <v>#DIV/0!</v>
      </c>
      <c r="BL88" s="37" t="e">
        <f t="shared" si="50"/>
        <v>#DIV/0!</v>
      </c>
      <c r="BM88" s="37" t="e">
        <f t="shared" si="33"/>
        <v>#DIV/0!</v>
      </c>
      <c r="BN88" s="37" t="e">
        <f t="shared" ca="1" si="51"/>
        <v>#VALUE!</v>
      </c>
      <c r="BO88" s="37" t="e">
        <f t="shared" si="52"/>
        <v>#DIV/0!</v>
      </c>
      <c r="BP88" s="37" t="e">
        <f t="shared" si="53"/>
        <v>#DIV/0!</v>
      </c>
      <c r="BQ88" s="37" t="e">
        <f t="shared" si="37"/>
        <v>#DIV/0!</v>
      </c>
      <c r="BR88" s="37" t="e">
        <f t="shared" si="54"/>
        <v>#DIV/0!</v>
      </c>
    </row>
    <row r="89" spans="2:70">
      <c r="B89" s="34"/>
      <c r="C89" s="34"/>
      <c r="D89" s="34"/>
      <c r="E89" s="34"/>
      <c r="F89" s="34"/>
      <c r="G89" s="34"/>
      <c r="H89" s="57"/>
      <c r="I89" s="57"/>
      <c r="J89" s="89"/>
      <c r="K89" s="54" t="str">
        <f t="shared" si="5"/>
        <v/>
      </c>
      <c r="L89" s="54" t="str">
        <f t="shared" si="6"/>
        <v/>
      </c>
      <c r="M89" s="54" t="str">
        <f t="shared" si="7"/>
        <v/>
      </c>
      <c r="N89" s="54" t="str">
        <f t="shared" si="8"/>
        <v/>
      </c>
      <c r="O89" s="54" t="str">
        <f t="shared" si="9"/>
        <v/>
      </c>
      <c r="P89" s="54" t="str">
        <f t="shared" si="10"/>
        <v/>
      </c>
      <c r="Q89" s="54" t="str">
        <f t="shared" si="11"/>
        <v/>
      </c>
      <c r="R89" s="54" t="str">
        <f t="shared" si="12"/>
        <v/>
      </c>
      <c r="S89" s="54" t="str">
        <f t="shared" si="13"/>
        <v/>
      </c>
      <c r="T89" s="54" t="str">
        <f t="shared" si="14"/>
        <v/>
      </c>
      <c r="U89" s="72" t="str">
        <f t="shared" si="15"/>
        <v/>
      </c>
      <c r="W89" s="49" t="s">
        <v>255</v>
      </c>
      <c r="X89" s="122" t="s">
        <v>256</v>
      </c>
      <c r="Y89" s="107">
        <v>2.9142541755192847E-2</v>
      </c>
      <c r="Z89" s="108">
        <v>2.6953905593920139E-2</v>
      </c>
      <c r="AA89" s="107"/>
      <c r="AB89" s="107"/>
      <c r="AC89" s="107"/>
      <c r="AD89" s="107"/>
      <c r="AE89" s="107"/>
      <c r="AF89" s="107"/>
      <c r="AG89" s="107"/>
      <c r="AH89" s="107"/>
      <c r="AI89" s="107"/>
      <c r="AJ89" s="107"/>
      <c r="AO89" s="37">
        <f t="shared" si="16"/>
        <v>1</v>
      </c>
      <c r="AP89" s="37" t="e">
        <f t="shared" si="57"/>
        <v>#DIV/0!</v>
      </c>
      <c r="AQ89" s="37">
        <f t="shared" si="58"/>
        <v>0</v>
      </c>
      <c r="AR89" s="37">
        <f t="shared" si="17"/>
        <v>0</v>
      </c>
      <c r="AS89" s="37">
        <f t="shared" si="59"/>
        <v>0</v>
      </c>
      <c r="AT89" s="37">
        <f t="shared" si="60"/>
        <v>0</v>
      </c>
      <c r="AU89" s="37" t="e">
        <f t="shared" si="61"/>
        <v>#DIV/0!</v>
      </c>
      <c r="AV89" s="37" t="e">
        <f t="shared" si="18"/>
        <v>#DIV/0!</v>
      </c>
      <c r="AW89" s="37" t="e">
        <f t="shared" si="65"/>
        <v>#DIV/0!</v>
      </c>
      <c r="AX89" s="37" t="e">
        <f t="shared" si="19"/>
        <v>#DIV/0!</v>
      </c>
      <c r="AZ89" s="37" t="e">
        <f t="shared" si="40"/>
        <v>#DIV/0!</v>
      </c>
      <c r="BA89" s="37" t="e">
        <f t="shared" si="41"/>
        <v>#DIV/0!</v>
      </c>
      <c r="BB89" s="37" t="e">
        <f t="shared" ca="1" si="42"/>
        <v>#VALUE!</v>
      </c>
      <c r="BC89" s="37" t="e">
        <f t="shared" si="43"/>
        <v>#DIV/0!</v>
      </c>
      <c r="BD89" s="37" t="e">
        <f t="shared" si="24"/>
        <v>#DIV/0!</v>
      </c>
      <c r="BE89" s="37" t="e">
        <f t="shared" si="44"/>
        <v>#DIV/0!</v>
      </c>
      <c r="BF89" s="37" t="e">
        <f t="shared" si="45"/>
        <v>#DIV/0!</v>
      </c>
      <c r="BG89" s="37" t="e">
        <f t="shared" si="27"/>
        <v>#DIV/0!</v>
      </c>
      <c r="BH89" s="37" t="e">
        <f t="shared" ca="1" si="46"/>
        <v>#VALUE!</v>
      </c>
      <c r="BI89" s="37" t="e">
        <f t="shared" si="47"/>
        <v>#DIV/0!</v>
      </c>
      <c r="BJ89" s="37" t="e">
        <f t="shared" si="48"/>
        <v>#DIV/0!</v>
      </c>
      <c r="BK89" s="37" t="e">
        <f t="shared" si="49"/>
        <v>#DIV/0!</v>
      </c>
      <c r="BL89" s="37" t="e">
        <f t="shared" si="50"/>
        <v>#DIV/0!</v>
      </c>
      <c r="BM89" s="37" t="e">
        <f t="shared" si="33"/>
        <v>#DIV/0!</v>
      </c>
      <c r="BN89" s="37" t="e">
        <f t="shared" ca="1" si="51"/>
        <v>#VALUE!</v>
      </c>
      <c r="BO89" s="37" t="e">
        <f t="shared" si="52"/>
        <v>#DIV/0!</v>
      </c>
      <c r="BP89" s="37" t="e">
        <f t="shared" si="53"/>
        <v>#DIV/0!</v>
      </c>
      <c r="BQ89" s="37" t="e">
        <f t="shared" si="37"/>
        <v>#DIV/0!</v>
      </c>
      <c r="BR89" s="37" t="e">
        <f t="shared" si="54"/>
        <v>#DIV/0!</v>
      </c>
    </row>
    <row r="90" spans="2:70">
      <c r="B90" s="34"/>
      <c r="C90" s="34"/>
      <c r="D90" s="34"/>
      <c r="E90" s="34"/>
      <c r="F90" s="34"/>
      <c r="G90" s="34"/>
      <c r="H90" s="57"/>
      <c r="I90" s="57"/>
      <c r="J90" s="89"/>
      <c r="K90" s="54" t="str">
        <f t="shared" si="5"/>
        <v/>
      </c>
      <c r="L90" s="54" t="str">
        <f t="shared" si="6"/>
        <v/>
      </c>
      <c r="M90" s="54" t="str">
        <f t="shared" si="7"/>
        <v/>
      </c>
      <c r="N90" s="54" t="str">
        <f t="shared" si="8"/>
        <v/>
      </c>
      <c r="O90" s="54" t="str">
        <f t="shared" si="9"/>
        <v/>
      </c>
      <c r="P90" s="54" t="str">
        <f t="shared" si="10"/>
        <v/>
      </c>
      <c r="Q90" s="54" t="str">
        <f t="shared" si="11"/>
        <v/>
      </c>
      <c r="R90" s="54" t="str">
        <f t="shared" si="12"/>
        <v/>
      </c>
      <c r="S90" s="54" t="str">
        <f t="shared" si="13"/>
        <v/>
      </c>
      <c r="T90" s="54" t="str">
        <f t="shared" si="14"/>
        <v/>
      </c>
      <c r="U90" s="72" t="str">
        <f t="shared" si="15"/>
        <v/>
      </c>
      <c r="W90" s="129" t="s">
        <v>257</v>
      </c>
      <c r="X90" s="124" t="s">
        <v>258</v>
      </c>
      <c r="Y90" s="117">
        <v>2.0686421126302902E-2</v>
      </c>
      <c r="Z90" s="118">
        <v>1.9093621931872549E-2</v>
      </c>
      <c r="AA90" s="107"/>
      <c r="AB90" s="107"/>
      <c r="AC90" s="107"/>
      <c r="AD90" s="107"/>
      <c r="AE90" s="107"/>
      <c r="AF90" s="107"/>
      <c r="AG90" s="107"/>
      <c r="AH90" s="107"/>
      <c r="AI90" s="107"/>
      <c r="AJ90" s="107"/>
      <c r="AO90" s="37">
        <f t="shared" si="16"/>
        <v>1</v>
      </c>
      <c r="AP90" s="37" t="e">
        <f t="shared" si="57"/>
        <v>#DIV/0!</v>
      </c>
      <c r="AQ90" s="37">
        <f t="shared" si="58"/>
        <v>0</v>
      </c>
      <c r="AR90" s="37">
        <f t="shared" si="17"/>
        <v>0</v>
      </c>
      <c r="AS90" s="37">
        <f t="shared" si="59"/>
        <v>0</v>
      </c>
      <c r="AT90" s="37">
        <f t="shared" si="60"/>
        <v>0</v>
      </c>
      <c r="AU90" s="37" t="e">
        <f t="shared" si="61"/>
        <v>#DIV/0!</v>
      </c>
      <c r="AV90" s="37" t="e">
        <f t="shared" si="18"/>
        <v>#DIV/0!</v>
      </c>
      <c r="AW90" s="37" t="e">
        <f t="shared" si="65"/>
        <v>#DIV/0!</v>
      </c>
      <c r="AX90" s="37" t="e">
        <f t="shared" si="19"/>
        <v>#DIV/0!</v>
      </c>
      <c r="AZ90" s="37" t="e">
        <f t="shared" si="40"/>
        <v>#DIV/0!</v>
      </c>
      <c r="BA90" s="37" t="e">
        <f t="shared" si="41"/>
        <v>#DIV/0!</v>
      </c>
      <c r="BB90" s="37" t="e">
        <f t="shared" ca="1" si="42"/>
        <v>#VALUE!</v>
      </c>
      <c r="BC90" s="37" t="e">
        <f t="shared" si="43"/>
        <v>#DIV/0!</v>
      </c>
      <c r="BD90" s="37" t="e">
        <f t="shared" si="24"/>
        <v>#DIV/0!</v>
      </c>
      <c r="BE90" s="37" t="e">
        <f t="shared" si="44"/>
        <v>#DIV/0!</v>
      </c>
      <c r="BF90" s="37" t="e">
        <f t="shared" si="45"/>
        <v>#DIV/0!</v>
      </c>
      <c r="BG90" s="37" t="e">
        <f t="shared" si="27"/>
        <v>#DIV/0!</v>
      </c>
      <c r="BH90" s="37" t="e">
        <f t="shared" ca="1" si="46"/>
        <v>#VALUE!</v>
      </c>
      <c r="BI90" s="37" t="e">
        <f t="shared" si="47"/>
        <v>#DIV/0!</v>
      </c>
      <c r="BJ90" s="37" t="e">
        <f t="shared" si="48"/>
        <v>#DIV/0!</v>
      </c>
      <c r="BK90" s="37" t="e">
        <f t="shared" si="49"/>
        <v>#DIV/0!</v>
      </c>
      <c r="BL90" s="37" t="e">
        <f t="shared" si="50"/>
        <v>#DIV/0!</v>
      </c>
      <c r="BM90" s="37" t="e">
        <f t="shared" si="33"/>
        <v>#DIV/0!</v>
      </c>
      <c r="BN90" s="37" t="e">
        <f t="shared" ca="1" si="51"/>
        <v>#VALUE!</v>
      </c>
      <c r="BO90" s="37" t="e">
        <f t="shared" si="52"/>
        <v>#DIV/0!</v>
      </c>
      <c r="BP90" s="37" t="e">
        <f t="shared" si="53"/>
        <v>#DIV/0!</v>
      </c>
      <c r="BQ90" s="37" t="e">
        <f t="shared" si="37"/>
        <v>#DIV/0!</v>
      </c>
      <c r="BR90" s="37" t="e">
        <f t="shared" si="54"/>
        <v>#DIV/0!</v>
      </c>
    </row>
    <row r="91" spans="2:70">
      <c r="B91" s="34"/>
      <c r="C91" s="34"/>
      <c r="D91" s="34"/>
      <c r="E91" s="34"/>
      <c r="F91" s="34"/>
      <c r="G91" s="34"/>
      <c r="H91" s="57"/>
      <c r="I91" s="57"/>
      <c r="J91" s="89"/>
      <c r="K91" s="54" t="str">
        <f t="shared" si="5"/>
        <v/>
      </c>
      <c r="L91" s="54" t="str">
        <f t="shared" si="6"/>
        <v/>
      </c>
      <c r="M91" s="54" t="str">
        <f t="shared" si="7"/>
        <v/>
      </c>
      <c r="N91" s="54" t="str">
        <f t="shared" si="8"/>
        <v/>
      </c>
      <c r="O91" s="54" t="str">
        <f t="shared" si="9"/>
        <v/>
      </c>
      <c r="P91" s="54" t="str">
        <f t="shared" si="10"/>
        <v/>
      </c>
      <c r="Q91" s="54" t="str">
        <f t="shared" si="11"/>
        <v/>
      </c>
      <c r="R91" s="54" t="str">
        <f t="shared" si="12"/>
        <v/>
      </c>
      <c r="S91" s="54" t="str">
        <f t="shared" si="13"/>
        <v/>
      </c>
      <c r="T91" s="54" t="str">
        <f t="shared" si="14"/>
        <v/>
      </c>
      <c r="U91" s="72" t="str">
        <f t="shared" si="15"/>
        <v/>
      </c>
      <c r="W91" s="49" t="s">
        <v>259</v>
      </c>
      <c r="X91" s="122" t="s">
        <v>260</v>
      </c>
      <c r="Y91" s="107">
        <v>3.260638099732547E-2</v>
      </c>
      <c r="Z91" s="108">
        <v>2.8226788623206888E-2</v>
      </c>
      <c r="AA91" s="107"/>
      <c r="AB91" s="107"/>
      <c r="AC91" s="107"/>
      <c r="AD91" s="107"/>
      <c r="AE91" s="107"/>
      <c r="AF91" s="107"/>
      <c r="AG91" s="107"/>
      <c r="AH91" s="107"/>
      <c r="AI91" s="107"/>
      <c r="AJ91" s="107"/>
      <c r="AO91" s="37">
        <f t="shared" si="16"/>
        <v>1</v>
      </c>
      <c r="AP91" s="37" t="e">
        <f t="shared" si="57"/>
        <v>#DIV/0!</v>
      </c>
      <c r="AQ91" s="37">
        <f t="shared" si="58"/>
        <v>0</v>
      </c>
      <c r="AR91" s="37">
        <f t="shared" si="17"/>
        <v>0</v>
      </c>
      <c r="AS91" s="37">
        <f t="shared" si="59"/>
        <v>0</v>
      </c>
      <c r="AT91" s="37">
        <f t="shared" si="60"/>
        <v>0</v>
      </c>
      <c r="AU91" s="37" t="e">
        <f t="shared" si="61"/>
        <v>#DIV/0!</v>
      </c>
      <c r="AV91" s="37" t="e">
        <f t="shared" si="18"/>
        <v>#DIV/0!</v>
      </c>
      <c r="AW91" s="37" t="e">
        <f t="shared" si="65"/>
        <v>#DIV/0!</v>
      </c>
      <c r="AX91" s="37" t="e">
        <f t="shared" si="19"/>
        <v>#DIV/0!</v>
      </c>
      <c r="AZ91" s="37" t="e">
        <f t="shared" si="40"/>
        <v>#DIV/0!</v>
      </c>
      <c r="BA91" s="37" t="e">
        <f t="shared" si="41"/>
        <v>#DIV/0!</v>
      </c>
      <c r="BB91" s="37" t="e">
        <f t="shared" ca="1" si="42"/>
        <v>#VALUE!</v>
      </c>
      <c r="BC91" s="37" t="e">
        <f t="shared" si="43"/>
        <v>#DIV/0!</v>
      </c>
      <c r="BD91" s="37" t="e">
        <f t="shared" si="24"/>
        <v>#DIV/0!</v>
      </c>
      <c r="BE91" s="37" t="e">
        <f t="shared" si="44"/>
        <v>#DIV/0!</v>
      </c>
      <c r="BF91" s="37" t="e">
        <f t="shared" si="45"/>
        <v>#DIV/0!</v>
      </c>
      <c r="BG91" s="37" t="e">
        <f t="shared" si="27"/>
        <v>#DIV/0!</v>
      </c>
      <c r="BH91" s="37" t="e">
        <f t="shared" ca="1" si="46"/>
        <v>#VALUE!</v>
      </c>
      <c r="BI91" s="37" t="e">
        <f t="shared" si="47"/>
        <v>#DIV/0!</v>
      </c>
      <c r="BJ91" s="37" t="e">
        <f t="shared" si="48"/>
        <v>#DIV/0!</v>
      </c>
      <c r="BK91" s="37" t="e">
        <f t="shared" si="49"/>
        <v>#DIV/0!</v>
      </c>
      <c r="BL91" s="37" t="e">
        <f t="shared" si="50"/>
        <v>#DIV/0!</v>
      </c>
      <c r="BM91" s="37" t="e">
        <f t="shared" si="33"/>
        <v>#DIV/0!</v>
      </c>
      <c r="BN91" s="37" t="e">
        <f t="shared" ca="1" si="51"/>
        <v>#VALUE!</v>
      </c>
      <c r="BO91" s="37" t="e">
        <f t="shared" si="52"/>
        <v>#DIV/0!</v>
      </c>
      <c r="BP91" s="37" t="e">
        <f t="shared" si="53"/>
        <v>#DIV/0!</v>
      </c>
      <c r="BQ91" s="37" t="e">
        <f t="shared" si="37"/>
        <v>#DIV/0!</v>
      </c>
      <c r="BR91" s="37" t="e">
        <f t="shared" si="54"/>
        <v>#DIV/0!</v>
      </c>
    </row>
    <row r="92" spans="2:70">
      <c r="B92" s="34"/>
      <c r="C92" s="34"/>
      <c r="D92" s="34"/>
      <c r="E92" s="34"/>
      <c r="F92" s="34"/>
      <c r="G92" s="34"/>
      <c r="H92" s="57"/>
      <c r="I92" s="57"/>
      <c r="J92" s="89"/>
      <c r="K92" s="54" t="str">
        <f t="shared" si="5"/>
        <v/>
      </c>
      <c r="L92" s="54" t="str">
        <f t="shared" si="6"/>
        <v/>
      </c>
      <c r="M92" s="54" t="str">
        <f t="shared" si="7"/>
        <v/>
      </c>
      <c r="N92" s="54" t="str">
        <f t="shared" si="8"/>
        <v/>
      </c>
      <c r="O92" s="54" t="str">
        <f t="shared" si="9"/>
        <v/>
      </c>
      <c r="P92" s="54" t="str">
        <f t="shared" si="10"/>
        <v/>
      </c>
      <c r="Q92" s="54" t="str">
        <f t="shared" si="11"/>
        <v/>
      </c>
      <c r="R92" s="54" t="str">
        <f t="shared" si="12"/>
        <v/>
      </c>
      <c r="S92" s="54" t="str">
        <f t="shared" si="13"/>
        <v/>
      </c>
      <c r="T92" s="54" t="str">
        <f t="shared" si="14"/>
        <v/>
      </c>
      <c r="U92" s="72" t="str">
        <f t="shared" si="15"/>
        <v/>
      </c>
      <c r="W92" s="129" t="s">
        <v>261</v>
      </c>
      <c r="X92" s="124" t="s">
        <v>262</v>
      </c>
      <c r="Y92" s="117">
        <v>2.2116164601694709E-2</v>
      </c>
      <c r="Z92" s="118">
        <v>2.0192538432726882E-2</v>
      </c>
      <c r="AA92" s="107"/>
      <c r="AB92" s="107"/>
      <c r="AC92" s="107"/>
      <c r="AD92" s="107"/>
      <c r="AE92" s="107"/>
      <c r="AF92" s="107"/>
      <c r="AG92" s="107"/>
      <c r="AH92" s="107"/>
      <c r="AI92" s="107"/>
      <c r="AJ92" s="107"/>
      <c r="AO92" s="37">
        <f t="shared" si="16"/>
        <v>1</v>
      </c>
      <c r="AP92" s="37" t="e">
        <f t="shared" si="57"/>
        <v>#DIV/0!</v>
      </c>
      <c r="AQ92" s="37">
        <f t="shared" si="58"/>
        <v>0</v>
      </c>
      <c r="AR92" s="37">
        <f t="shared" si="17"/>
        <v>0</v>
      </c>
      <c r="AS92" s="37">
        <f t="shared" si="59"/>
        <v>0</v>
      </c>
      <c r="AT92" s="37">
        <f t="shared" si="60"/>
        <v>0</v>
      </c>
      <c r="AU92" s="37" t="e">
        <f t="shared" si="61"/>
        <v>#DIV/0!</v>
      </c>
      <c r="AV92" s="37" t="e">
        <f t="shared" si="18"/>
        <v>#DIV/0!</v>
      </c>
      <c r="AW92" s="37" t="e">
        <f t="shared" si="65"/>
        <v>#DIV/0!</v>
      </c>
      <c r="AX92" s="37" t="e">
        <f t="shared" si="19"/>
        <v>#DIV/0!</v>
      </c>
      <c r="AZ92" s="37" t="e">
        <f t="shared" si="40"/>
        <v>#DIV/0!</v>
      </c>
      <c r="BA92" s="37" t="e">
        <f t="shared" si="41"/>
        <v>#DIV/0!</v>
      </c>
      <c r="BB92" s="37" t="e">
        <f t="shared" ca="1" si="42"/>
        <v>#VALUE!</v>
      </c>
      <c r="BC92" s="37" t="e">
        <f t="shared" si="43"/>
        <v>#DIV/0!</v>
      </c>
      <c r="BD92" s="37" t="e">
        <f t="shared" si="24"/>
        <v>#DIV/0!</v>
      </c>
      <c r="BE92" s="37" t="e">
        <f t="shared" si="44"/>
        <v>#DIV/0!</v>
      </c>
      <c r="BF92" s="37" t="e">
        <f t="shared" si="45"/>
        <v>#DIV/0!</v>
      </c>
      <c r="BG92" s="37" t="e">
        <f t="shared" si="27"/>
        <v>#DIV/0!</v>
      </c>
      <c r="BH92" s="37" t="e">
        <f t="shared" ca="1" si="46"/>
        <v>#VALUE!</v>
      </c>
      <c r="BI92" s="37" t="e">
        <f t="shared" si="47"/>
        <v>#DIV/0!</v>
      </c>
      <c r="BJ92" s="37" t="e">
        <f t="shared" si="48"/>
        <v>#DIV/0!</v>
      </c>
      <c r="BK92" s="37" t="e">
        <f t="shared" si="49"/>
        <v>#DIV/0!</v>
      </c>
      <c r="BL92" s="37" t="e">
        <f t="shared" si="50"/>
        <v>#DIV/0!</v>
      </c>
      <c r="BM92" s="37" t="e">
        <f t="shared" si="33"/>
        <v>#DIV/0!</v>
      </c>
      <c r="BN92" s="37" t="e">
        <f t="shared" ca="1" si="51"/>
        <v>#VALUE!</v>
      </c>
      <c r="BO92" s="37" t="e">
        <f t="shared" si="52"/>
        <v>#DIV/0!</v>
      </c>
      <c r="BP92" s="37" t="e">
        <f t="shared" si="53"/>
        <v>#DIV/0!</v>
      </c>
      <c r="BQ92" s="37" t="e">
        <f t="shared" si="37"/>
        <v>#DIV/0!</v>
      </c>
      <c r="BR92" s="37" t="e">
        <f t="shared" si="54"/>
        <v>#DIV/0!</v>
      </c>
    </row>
    <row r="93" spans="2:70">
      <c r="B93" s="34"/>
      <c r="C93" s="34"/>
      <c r="D93" s="34"/>
      <c r="E93" s="34"/>
      <c r="F93" s="34"/>
      <c r="G93" s="34"/>
      <c r="H93" s="57"/>
      <c r="I93" s="57"/>
      <c r="J93" s="89"/>
      <c r="K93" s="54" t="str">
        <f t="shared" si="5"/>
        <v/>
      </c>
      <c r="L93" s="54" t="str">
        <f t="shared" si="6"/>
        <v/>
      </c>
      <c r="M93" s="54" t="str">
        <f t="shared" si="7"/>
        <v/>
      </c>
      <c r="N93" s="54" t="str">
        <f t="shared" si="8"/>
        <v/>
      </c>
      <c r="O93" s="54" t="str">
        <f t="shared" si="9"/>
        <v/>
      </c>
      <c r="P93" s="54" t="str">
        <f t="shared" si="10"/>
        <v/>
      </c>
      <c r="Q93" s="54" t="str">
        <f t="shared" si="11"/>
        <v/>
      </c>
      <c r="R93" s="54" t="str">
        <f t="shared" si="12"/>
        <v/>
      </c>
      <c r="S93" s="54" t="str">
        <f t="shared" si="13"/>
        <v/>
      </c>
      <c r="T93" s="54" t="str">
        <f t="shared" si="14"/>
        <v/>
      </c>
      <c r="U93" s="72" t="str">
        <f t="shared" si="15"/>
        <v/>
      </c>
      <c r="W93" s="136" t="s">
        <v>263</v>
      </c>
      <c r="X93" s="137" t="s">
        <v>264</v>
      </c>
      <c r="Y93" s="107">
        <v>3.8257017066207891E-2</v>
      </c>
      <c r="Z93" s="108">
        <v>3.5837618795089642E-2</v>
      </c>
      <c r="AA93" s="107"/>
      <c r="AB93" s="107"/>
      <c r="AC93" s="107"/>
      <c r="AD93" s="107"/>
      <c r="AE93" s="107"/>
      <c r="AF93" s="107"/>
      <c r="AG93" s="107"/>
      <c r="AH93" s="107"/>
      <c r="AI93" s="107"/>
      <c r="AJ93" s="107"/>
      <c r="AO93" s="37">
        <f t="shared" si="16"/>
        <v>1</v>
      </c>
      <c r="AP93" s="37" t="e">
        <f t="shared" ref="AP93:AP121" si="66">C93/B93</f>
        <v>#DIV/0!</v>
      </c>
      <c r="AQ93" s="37">
        <f t="shared" ref="AQ93:AQ121" si="67">IFERROR(VLOOKUP(G93,$AF$30:$AG$50,2),0)</f>
        <v>0</v>
      </c>
      <c r="AR93" s="37">
        <f t="shared" si="17"/>
        <v>0</v>
      </c>
      <c r="AS93" s="37">
        <f t="shared" ref="AS93:AS121" si="68">IFERROR(MATCH(E93,$W$30:$W$113,0),0)</f>
        <v>0</v>
      </c>
      <c r="AT93" s="37">
        <f t="shared" ref="AT93:AT121" si="69">IFERROR(VLOOKUP(F93,$AC$30:$AD$37,2),0)</f>
        <v>0</v>
      </c>
      <c r="AU93" s="37" t="e">
        <f t="shared" ref="AU93:AU121" si="70">0.473*EXP(0.133*AP93)</f>
        <v>#DIV/0!</v>
      </c>
      <c r="AV93" s="37" t="e">
        <f t="shared" si="18"/>
        <v>#DIV/0!</v>
      </c>
      <c r="AW93" s="37" t="e">
        <f t="shared" si="65"/>
        <v>#DIV/0!</v>
      </c>
      <c r="AX93" s="37" t="e">
        <f t="shared" si="19"/>
        <v>#DIV/0!</v>
      </c>
      <c r="AZ93" s="37" t="e">
        <f t="shared" si="40"/>
        <v>#DIV/0!</v>
      </c>
      <c r="BA93" s="37" t="e">
        <f t="shared" si="41"/>
        <v>#DIV/0!</v>
      </c>
      <c r="BB93" s="37" t="e">
        <f t="shared" ca="1" si="42"/>
        <v>#VALUE!</v>
      </c>
      <c r="BC93" s="37" t="e">
        <f t="shared" si="43"/>
        <v>#DIV/0!</v>
      </c>
      <c r="BD93" s="37" t="e">
        <f t="shared" si="24"/>
        <v>#DIV/0!</v>
      </c>
      <c r="BE93" s="37" t="e">
        <f t="shared" si="44"/>
        <v>#DIV/0!</v>
      </c>
      <c r="BF93" s="37" t="e">
        <f t="shared" si="45"/>
        <v>#DIV/0!</v>
      </c>
      <c r="BG93" s="37" t="e">
        <f t="shared" si="27"/>
        <v>#DIV/0!</v>
      </c>
      <c r="BH93" s="37" t="e">
        <f t="shared" ca="1" si="46"/>
        <v>#VALUE!</v>
      </c>
      <c r="BI93" s="37" t="e">
        <f t="shared" si="47"/>
        <v>#DIV/0!</v>
      </c>
      <c r="BJ93" s="37" t="e">
        <f t="shared" si="48"/>
        <v>#DIV/0!</v>
      </c>
      <c r="BK93" s="37" t="e">
        <f t="shared" si="49"/>
        <v>#DIV/0!</v>
      </c>
      <c r="BL93" s="37" t="e">
        <f t="shared" si="50"/>
        <v>#DIV/0!</v>
      </c>
      <c r="BM93" s="37" t="e">
        <f t="shared" si="33"/>
        <v>#DIV/0!</v>
      </c>
      <c r="BN93" s="37" t="e">
        <f t="shared" ca="1" si="51"/>
        <v>#VALUE!</v>
      </c>
      <c r="BO93" s="37" t="e">
        <f t="shared" si="52"/>
        <v>#DIV/0!</v>
      </c>
      <c r="BP93" s="37" t="e">
        <f t="shared" si="53"/>
        <v>#DIV/0!</v>
      </c>
      <c r="BQ93" s="37" t="e">
        <f t="shared" si="37"/>
        <v>#DIV/0!</v>
      </c>
      <c r="BR93" s="37" t="e">
        <f t="shared" si="54"/>
        <v>#DIV/0!</v>
      </c>
    </row>
    <row r="94" spans="2:70">
      <c r="B94" s="34"/>
      <c r="C94" s="34"/>
      <c r="D94" s="34"/>
      <c r="E94" s="34"/>
      <c r="F94" s="34"/>
      <c r="G94" s="34"/>
      <c r="H94" s="57"/>
      <c r="I94" s="57"/>
      <c r="J94" s="89"/>
      <c r="K94" s="54" t="str">
        <f t="shared" ref="K94:K117" si="71">IF(AND(B94&gt;0,C94&gt;0,D94&gt;0,E94&gt;0,F94&gt;0,G94&gt;0,H94&gt;0,AS94&gt;0),ROUND(BR94+(BO94-BR94)*$AL$50/100,4),"")</f>
        <v/>
      </c>
      <c r="L94" s="54" t="str">
        <f t="shared" ref="L94:L117" si="72">IF(AND(B94&gt;0,C94&gt;0,D94&gt;0,E94&gt;0,F94&gt;0,G94&gt;0,H94&gt;0,AS94&gt;0),ROUND(BR94+(BO94-BR94)*$AL$51/100,4),"")</f>
        <v/>
      </c>
      <c r="M94" s="54" t="str">
        <f t="shared" ref="M94:M117" si="73">IF(AND(B94&gt;0,C94&gt;0,D94&gt;0,E94&gt;0,F94&gt;0,G94&gt;0,H94&gt;0,AS94&gt;0),ROUND(BR94+(BO94-BR94)*$AL$52/100,4),"")</f>
        <v/>
      </c>
      <c r="N94" s="54" t="str">
        <f t="shared" ref="N94:N117" si="74">IF(AND(B94&gt;0,C94&gt;0,D94&gt;0,E94&gt;0,F94&gt;0,G94&gt;0,H94&gt;0,AS94&gt;0),ROUND(BR94+(BO94-BR94)*$AL$53/100,4),"")</f>
        <v/>
      </c>
      <c r="O94" s="54" t="str">
        <f t="shared" ref="O94:O117" si="75">IF(AND(B94&gt;0,C94&gt;0,D94&gt;0,E94&gt;0,F94&gt;0,G94&gt;0,H94&gt;0,AS94&gt;0),ROUND(BR94+(BO94-BR94)*$AL$54/100,4),"")</f>
        <v/>
      </c>
      <c r="P94" s="54" t="str">
        <f t="shared" ref="P94:P117" si="76">IF(AND(B94&gt;0,C94&gt;0,D94&gt;0,E94&gt;0,F94&gt;0,G94&gt;0,H94&gt;0,AS94&gt;0),ROUND(BJ94,4),"")</f>
        <v/>
      </c>
      <c r="Q94" s="54" t="str">
        <f t="shared" ref="Q94:Q117" si="77">IF(AND(B94&gt;0,C94&gt;0,D94&gt;0,E94&gt;0,F94&gt;0,G94&gt;0,H94&gt;0,AS94&gt;0),ROUND(BK94,4),"")</f>
        <v/>
      </c>
      <c r="R94" s="54" t="str">
        <f t="shared" ref="R94:R117" si="78">IF(AND(B94&gt;0,C94&gt;0,D94&gt;0,E94&gt;0,F94&gt;0,G94&gt;0,H94&gt;0,AS94&gt;0),ROUND(BL94,4),"")</f>
        <v/>
      </c>
      <c r="S94" s="54" t="str">
        <f t="shared" ref="S94:S117" si="79">IF(AND(B94&gt;0,C94&gt;0,D94&gt;0,E94&gt;0,F94&gt;0,G94&gt;0,H94&gt;0,AS94&gt;0),ROUND(BM94,4),"")</f>
        <v/>
      </c>
      <c r="T94" s="54" t="str">
        <f t="shared" ref="T94:T117" si="80">IF(AND(B94&gt;0,C94&gt;0,D94&gt;0,E94&gt;0,F94&gt;0,G94&gt;0,H94&gt;0,AS94&gt;0),ROUND(BN94,4),"")</f>
        <v/>
      </c>
      <c r="U94" s="72" t="str">
        <f t="shared" ref="U94:U117" si="81">IF(AND(B94&gt;0,C94&gt;0,D94&gt;0,E94&gt;0,F94&gt;0,G94&gt;0,H94&gt;0,AS94&gt;0),ROUND(SUM(P94:T94),4),"")</f>
        <v/>
      </c>
      <c r="W94" s="145" t="s">
        <v>265</v>
      </c>
      <c r="X94" s="146"/>
      <c r="Y94" s="138"/>
      <c r="Z94" s="139"/>
      <c r="AA94" s="107"/>
      <c r="AB94" s="107"/>
      <c r="AC94" s="107"/>
      <c r="AD94" s="107"/>
      <c r="AE94" s="107"/>
      <c r="AF94" s="107"/>
      <c r="AG94" s="107"/>
      <c r="AH94" s="107"/>
      <c r="AI94" s="107"/>
      <c r="AJ94" s="107"/>
      <c r="AO94" s="37">
        <f t="shared" ref="AO94:AO121" si="82">IF($B$29=2,1.2,1)</f>
        <v>1</v>
      </c>
      <c r="AP94" s="37" t="e">
        <f t="shared" si="66"/>
        <v>#DIV/0!</v>
      </c>
      <c r="AQ94" s="37">
        <f t="shared" si="67"/>
        <v>0</v>
      </c>
      <c r="AR94" s="37">
        <f t="shared" ref="AR94:AR121" si="83">IFERROR(IF(I94&lt;&gt;"y",IF(H94="l",VLOOKUP(G94,$AF$30:$AI$50,3),VLOOKUP(G94,$AF$30:$AI$50,4)),(VLOOKUP(G94,$AF$30:$AI$50,3)+VLOOKUP(G94,$AF$30:$AI$50,4))/2),0)</f>
        <v>0</v>
      </c>
      <c r="AS94" s="37">
        <f t="shared" si="68"/>
        <v>0</v>
      </c>
      <c r="AT94" s="37">
        <f t="shared" si="69"/>
        <v>0</v>
      </c>
      <c r="AU94" s="37" t="e">
        <f t="shared" si="70"/>
        <v>#DIV/0!</v>
      </c>
      <c r="AV94" s="37" t="e">
        <f t="shared" ref="AV94:AV121" si="84">AU94+0.015*(AQ94)*(D94/1000)</f>
        <v>#DIV/0!</v>
      </c>
      <c r="AW94" s="37" t="e">
        <f t="shared" si="65"/>
        <v>#DIV/0!</v>
      </c>
      <c r="AX94" s="37" t="e">
        <f t="shared" ref="AX94:AX121" si="85">AW94-(0.284*D94/1000)-0.442</f>
        <v>#DIV/0!</v>
      </c>
      <c r="AZ94" s="37" t="e">
        <f t="shared" si="40"/>
        <v>#DIV/0!</v>
      </c>
      <c r="BA94" s="37" t="e">
        <f t="shared" si="41"/>
        <v>#DIV/0!</v>
      </c>
      <c r="BB94" s="37" t="e">
        <f t="shared" ca="1" si="42"/>
        <v>#VALUE!</v>
      </c>
      <c r="BC94" s="37" t="e">
        <f t="shared" si="43"/>
        <v>#DIV/0!</v>
      </c>
      <c r="BD94" s="37" t="e">
        <f t="shared" ref="BD94:BD121" si="86">AX94*AT94*B94*$AM$30*((100-$AM$36)/100)/($C94)</f>
        <v>#DIV/0!</v>
      </c>
      <c r="BE94" s="37" t="e">
        <f t="shared" si="44"/>
        <v>#DIV/0!</v>
      </c>
      <c r="BF94" s="37" t="e">
        <f t="shared" si="45"/>
        <v>#DIV/0!</v>
      </c>
      <c r="BG94" s="37" t="e">
        <f t="shared" ref="BG94:BG121" si="87">$AM$33*((100-$AM$36)/100)*10/($C94)</f>
        <v>#DIV/0!</v>
      </c>
      <c r="BH94" s="37" t="e">
        <f t="shared" ca="1" si="46"/>
        <v>#VALUE!</v>
      </c>
      <c r="BI94" s="37" t="e">
        <f t="shared" si="47"/>
        <v>#DIV/0!</v>
      </c>
      <c r="BJ94" s="37" t="e">
        <f t="shared" si="48"/>
        <v>#DIV/0!</v>
      </c>
      <c r="BK94" s="37" t="e">
        <f t="shared" si="49"/>
        <v>#DIV/0!</v>
      </c>
      <c r="BL94" s="37" t="e">
        <f t="shared" si="50"/>
        <v>#DIV/0!</v>
      </c>
      <c r="BM94" s="37" t="e">
        <f t="shared" ref="BM94:BM121" si="88">$AL$33*((100-$AL$36)/100)*10/($C94)</f>
        <v>#DIV/0!</v>
      </c>
      <c r="BN94" s="37" t="e">
        <f t="shared" ca="1" si="51"/>
        <v>#VALUE!</v>
      </c>
      <c r="BO94" s="37" t="e">
        <f t="shared" si="52"/>
        <v>#DIV/0!</v>
      </c>
      <c r="BP94" s="37" t="e">
        <f t="shared" si="53"/>
        <v>#DIV/0!</v>
      </c>
      <c r="BQ94" s="37" t="e">
        <f t="shared" ref="BQ94:BQ121" si="89">(BC94+BP94)*$AM$47*(100+$AM$38)/100</f>
        <v>#DIV/0!</v>
      </c>
      <c r="BR94" s="37" t="e">
        <f t="shared" si="54"/>
        <v>#DIV/0!</v>
      </c>
    </row>
    <row r="95" spans="2:70">
      <c r="B95" s="34"/>
      <c r="C95" s="34"/>
      <c r="D95" s="34"/>
      <c r="E95" s="34"/>
      <c r="F95" s="34"/>
      <c r="G95" s="34"/>
      <c r="H95" s="57"/>
      <c r="I95" s="57"/>
      <c r="J95" s="89"/>
      <c r="K95" s="54" t="str">
        <f t="shared" si="71"/>
        <v/>
      </c>
      <c r="L95" s="54" t="str">
        <f t="shared" si="72"/>
        <v/>
      </c>
      <c r="M95" s="54" t="str">
        <f t="shared" si="73"/>
        <v/>
      </c>
      <c r="N95" s="54" t="str">
        <f t="shared" si="74"/>
        <v/>
      </c>
      <c r="O95" s="54" t="str">
        <f t="shared" si="75"/>
        <v/>
      </c>
      <c r="P95" s="54" t="str">
        <f t="shared" si="76"/>
        <v/>
      </c>
      <c r="Q95" s="54" t="str">
        <f t="shared" si="77"/>
        <v/>
      </c>
      <c r="R95" s="54" t="str">
        <f t="shared" si="78"/>
        <v/>
      </c>
      <c r="S95" s="54" t="str">
        <f t="shared" si="79"/>
        <v/>
      </c>
      <c r="T95" s="54" t="str">
        <f t="shared" si="80"/>
        <v/>
      </c>
      <c r="U95" s="72" t="str">
        <f t="shared" si="81"/>
        <v/>
      </c>
      <c r="W95" s="7" t="s">
        <v>266</v>
      </c>
      <c r="X95" s="122"/>
      <c r="Y95" s="107">
        <v>0.51739433763432074</v>
      </c>
      <c r="Z95" s="108">
        <v>0.30398825957048781</v>
      </c>
      <c r="AA95" s="107"/>
      <c r="AB95" s="107"/>
      <c r="AC95" s="107"/>
      <c r="AD95" s="107"/>
      <c r="AE95" s="107"/>
      <c r="AF95" s="107"/>
      <c r="AG95" s="107"/>
      <c r="AH95" s="107"/>
      <c r="AI95" s="107"/>
      <c r="AJ95" s="107"/>
      <c r="AO95" s="37">
        <f t="shared" si="82"/>
        <v>1</v>
      </c>
      <c r="AP95" s="37" t="e">
        <f t="shared" si="66"/>
        <v>#DIV/0!</v>
      </c>
      <c r="AQ95" s="37">
        <f t="shared" si="67"/>
        <v>0</v>
      </c>
      <c r="AR95" s="37">
        <f t="shared" si="83"/>
        <v>0</v>
      </c>
      <c r="AS95" s="37">
        <f t="shared" si="68"/>
        <v>0</v>
      </c>
      <c r="AT95" s="37">
        <f t="shared" si="69"/>
        <v>0</v>
      </c>
      <c r="AU95" s="37" t="e">
        <f t="shared" si="70"/>
        <v>#DIV/0!</v>
      </c>
      <c r="AV95" s="37" t="e">
        <f t="shared" si="84"/>
        <v>#DIV/0!</v>
      </c>
      <c r="AW95" s="37" t="e">
        <f t="shared" si="65"/>
        <v>#DIV/0!</v>
      </c>
      <c r="AX95" s="37" t="e">
        <f t="shared" si="85"/>
        <v>#DIV/0!</v>
      </c>
      <c r="AZ95" s="37" t="e">
        <f t="shared" si="40"/>
        <v>#DIV/0!</v>
      </c>
      <c r="BA95" s="37" t="e">
        <f t="shared" si="41"/>
        <v>#DIV/0!</v>
      </c>
      <c r="BB95" s="37" t="e">
        <f t="shared" ca="1" si="42"/>
        <v>#VALUE!</v>
      </c>
      <c r="BC95" s="37" t="e">
        <f t="shared" si="43"/>
        <v>#DIV/0!</v>
      </c>
      <c r="BD95" s="37" t="e">
        <f t="shared" si="86"/>
        <v>#DIV/0!</v>
      </c>
      <c r="BE95" s="37" t="e">
        <f t="shared" si="44"/>
        <v>#DIV/0!</v>
      </c>
      <c r="BF95" s="37" t="e">
        <f t="shared" si="45"/>
        <v>#DIV/0!</v>
      </c>
      <c r="BG95" s="37" t="e">
        <f t="shared" si="87"/>
        <v>#DIV/0!</v>
      </c>
      <c r="BH95" s="37" t="e">
        <f t="shared" ca="1" si="46"/>
        <v>#VALUE!</v>
      </c>
      <c r="BI95" s="37" t="e">
        <f t="shared" si="47"/>
        <v>#DIV/0!</v>
      </c>
      <c r="BJ95" s="37" t="e">
        <f t="shared" si="48"/>
        <v>#DIV/0!</v>
      </c>
      <c r="BK95" s="37" t="e">
        <f t="shared" si="49"/>
        <v>#DIV/0!</v>
      </c>
      <c r="BL95" s="37" t="e">
        <f t="shared" si="50"/>
        <v>#DIV/0!</v>
      </c>
      <c r="BM95" s="37" t="e">
        <f t="shared" si="88"/>
        <v>#DIV/0!</v>
      </c>
      <c r="BN95" s="37" t="e">
        <f t="shared" ca="1" si="51"/>
        <v>#VALUE!</v>
      </c>
      <c r="BO95" s="37" t="e">
        <f t="shared" si="52"/>
        <v>#DIV/0!</v>
      </c>
      <c r="BP95" s="37" t="e">
        <f t="shared" si="53"/>
        <v>#DIV/0!</v>
      </c>
      <c r="BQ95" s="37" t="e">
        <f t="shared" si="89"/>
        <v>#DIV/0!</v>
      </c>
      <c r="BR95" s="37" t="e">
        <f t="shared" si="54"/>
        <v>#DIV/0!</v>
      </c>
    </row>
    <row r="96" spans="2:70">
      <c r="B96" s="34"/>
      <c r="C96" s="34"/>
      <c r="D96" s="34"/>
      <c r="E96" s="34"/>
      <c r="F96" s="34"/>
      <c r="G96" s="34"/>
      <c r="H96" s="57"/>
      <c r="I96" s="57"/>
      <c r="J96" s="89"/>
      <c r="K96" s="54" t="str">
        <f t="shared" si="71"/>
        <v/>
      </c>
      <c r="L96" s="54" t="str">
        <f t="shared" si="72"/>
        <v/>
      </c>
      <c r="M96" s="54" t="str">
        <f t="shared" si="73"/>
        <v/>
      </c>
      <c r="N96" s="54" t="str">
        <f t="shared" si="74"/>
        <v/>
      </c>
      <c r="O96" s="54" t="str">
        <f t="shared" si="75"/>
        <v/>
      </c>
      <c r="P96" s="54" t="str">
        <f t="shared" si="76"/>
        <v/>
      </c>
      <c r="Q96" s="54" t="str">
        <f t="shared" si="77"/>
        <v/>
      </c>
      <c r="R96" s="54" t="str">
        <f t="shared" si="78"/>
        <v/>
      </c>
      <c r="S96" s="54" t="str">
        <f t="shared" si="79"/>
        <v/>
      </c>
      <c r="T96" s="54" t="str">
        <f t="shared" si="80"/>
        <v/>
      </c>
      <c r="U96" s="72" t="str">
        <f t="shared" si="81"/>
        <v/>
      </c>
      <c r="W96" s="7" t="s">
        <v>267</v>
      </c>
      <c r="X96" s="122"/>
      <c r="Y96" s="107">
        <v>0.71588428122176873</v>
      </c>
      <c r="Z96" s="108">
        <v>0.4507018654012187</v>
      </c>
      <c r="AA96" s="107"/>
      <c r="AB96" s="107"/>
      <c r="AC96" s="107"/>
      <c r="AD96" s="107"/>
      <c r="AE96" s="107"/>
      <c r="AF96" s="107"/>
      <c r="AG96" s="107"/>
      <c r="AH96" s="107"/>
      <c r="AI96" s="107"/>
      <c r="AJ96" s="107"/>
      <c r="AO96" s="37">
        <f t="shared" si="82"/>
        <v>1</v>
      </c>
      <c r="AP96" s="37" t="e">
        <f t="shared" si="66"/>
        <v>#DIV/0!</v>
      </c>
      <c r="AQ96" s="37">
        <f t="shared" si="67"/>
        <v>0</v>
      </c>
      <c r="AR96" s="37">
        <f t="shared" si="83"/>
        <v>0</v>
      </c>
      <c r="AS96" s="37">
        <f t="shared" si="68"/>
        <v>0</v>
      </c>
      <c r="AT96" s="37">
        <f t="shared" si="69"/>
        <v>0</v>
      </c>
      <c r="AU96" s="37" t="e">
        <f t="shared" si="70"/>
        <v>#DIV/0!</v>
      </c>
      <c r="AV96" s="37" t="e">
        <f t="shared" si="84"/>
        <v>#DIV/0!</v>
      </c>
      <c r="AW96" s="37" t="e">
        <f t="shared" si="65"/>
        <v>#DIV/0!</v>
      </c>
      <c r="AX96" s="37" t="e">
        <f t="shared" si="85"/>
        <v>#DIV/0!</v>
      </c>
      <c r="AZ96" s="37" t="e">
        <f t="shared" si="40"/>
        <v>#DIV/0!</v>
      </c>
      <c r="BA96" s="37" t="e">
        <f t="shared" si="41"/>
        <v>#DIV/0!</v>
      </c>
      <c r="BB96" s="37" t="e">
        <f t="shared" ca="1" si="42"/>
        <v>#VALUE!</v>
      </c>
      <c r="BC96" s="37" t="e">
        <f t="shared" si="43"/>
        <v>#DIV/0!</v>
      </c>
      <c r="BD96" s="37" t="e">
        <f t="shared" si="86"/>
        <v>#DIV/0!</v>
      </c>
      <c r="BE96" s="37" t="e">
        <f t="shared" si="44"/>
        <v>#DIV/0!</v>
      </c>
      <c r="BF96" s="37" t="e">
        <f t="shared" si="45"/>
        <v>#DIV/0!</v>
      </c>
      <c r="BG96" s="37" t="e">
        <f t="shared" si="87"/>
        <v>#DIV/0!</v>
      </c>
      <c r="BH96" s="37" t="e">
        <f t="shared" ca="1" si="46"/>
        <v>#VALUE!</v>
      </c>
      <c r="BI96" s="37" t="e">
        <f t="shared" si="47"/>
        <v>#DIV/0!</v>
      </c>
      <c r="BJ96" s="37" t="e">
        <f t="shared" si="48"/>
        <v>#DIV/0!</v>
      </c>
      <c r="BK96" s="37" t="e">
        <f t="shared" si="49"/>
        <v>#DIV/0!</v>
      </c>
      <c r="BL96" s="37" t="e">
        <f t="shared" si="50"/>
        <v>#DIV/0!</v>
      </c>
      <c r="BM96" s="37" t="e">
        <f t="shared" si="88"/>
        <v>#DIV/0!</v>
      </c>
      <c r="BN96" s="37" t="e">
        <f t="shared" ca="1" si="51"/>
        <v>#VALUE!</v>
      </c>
      <c r="BO96" s="37" t="e">
        <f t="shared" si="52"/>
        <v>#DIV/0!</v>
      </c>
      <c r="BP96" s="37" t="e">
        <f t="shared" si="53"/>
        <v>#DIV/0!</v>
      </c>
      <c r="BQ96" s="37" t="e">
        <f t="shared" si="89"/>
        <v>#DIV/0!</v>
      </c>
      <c r="BR96" s="37" t="e">
        <f t="shared" si="54"/>
        <v>#DIV/0!</v>
      </c>
    </row>
    <row r="97" spans="2:70">
      <c r="B97" s="34"/>
      <c r="C97" s="34"/>
      <c r="D97" s="34"/>
      <c r="E97" s="34"/>
      <c r="F97" s="34"/>
      <c r="G97" s="34"/>
      <c r="H97" s="57"/>
      <c r="I97" s="57"/>
      <c r="J97" s="89"/>
      <c r="K97" s="54" t="str">
        <f t="shared" si="71"/>
        <v/>
      </c>
      <c r="L97" s="54" t="str">
        <f t="shared" si="72"/>
        <v/>
      </c>
      <c r="M97" s="54" t="str">
        <f t="shared" si="73"/>
        <v/>
      </c>
      <c r="N97" s="54" t="str">
        <f t="shared" si="74"/>
        <v/>
      </c>
      <c r="O97" s="54" t="str">
        <f t="shared" si="75"/>
        <v/>
      </c>
      <c r="P97" s="54" t="str">
        <f t="shared" si="76"/>
        <v/>
      </c>
      <c r="Q97" s="54" t="str">
        <f t="shared" si="77"/>
        <v/>
      </c>
      <c r="R97" s="54" t="str">
        <f t="shared" si="78"/>
        <v/>
      </c>
      <c r="S97" s="54" t="str">
        <f t="shared" si="79"/>
        <v/>
      </c>
      <c r="T97" s="54" t="str">
        <f t="shared" si="80"/>
        <v/>
      </c>
      <c r="U97" s="72" t="str">
        <f t="shared" si="81"/>
        <v/>
      </c>
      <c r="W97" s="7" t="s">
        <v>268</v>
      </c>
      <c r="X97" s="122"/>
      <c r="Y97" s="107">
        <v>0.41394722334594652</v>
      </c>
      <c r="Z97" s="108">
        <v>0.24919236140708156</v>
      </c>
      <c r="AA97" s="107"/>
      <c r="AB97" s="107"/>
      <c r="AC97" s="107"/>
      <c r="AD97" s="107"/>
      <c r="AE97" s="107"/>
      <c r="AF97" s="107"/>
      <c r="AG97" s="107"/>
      <c r="AH97" s="107"/>
      <c r="AI97" s="107"/>
      <c r="AJ97" s="107"/>
      <c r="AO97" s="37">
        <f t="shared" si="82"/>
        <v>1</v>
      </c>
      <c r="AP97" s="37" t="e">
        <f t="shared" si="66"/>
        <v>#DIV/0!</v>
      </c>
      <c r="AQ97" s="37">
        <f t="shared" si="67"/>
        <v>0</v>
      </c>
      <c r="AR97" s="37">
        <f t="shared" si="83"/>
        <v>0</v>
      </c>
      <c r="AS97" s="37">
        <f t="shared" si="68"/>
        <v>0</v>
      </c>
      <c r="AT97" s="37">
        <f t="shared" si="69"/>
        <v>0</v>
      </c>
      <c r="AU97" s="37" t="e">
        <f t="shared" si="70"/>
        <v>#DIV/0!</v>
      </c>
      <c r="AV97" s="37" t="e">
        <f t="shared" si="84"/>
        <v>#DIV/0!</v>
      </c>
      <c r="AW97" s="37" t="e">
        <f t="shared" si="65"/>
        <v>#DIV/0!</v>
      </c>
      <c r="AX97" s="37" t="e">
        <f t="shared" si="85"/>
        <v>#DIV/0!</v>
      </c>
      <c r="AZ97" s="37" t="e">
        <f t="shared" si="40"/>
        <v>#DIV/0!</v>
      </c>
      <c r="BA97" s="37" t="e">
        <f t="shared" si="41"/>
        <v>#DIV/0!</v>
      </c>
      <c r="BB97" s="37" t="e">
        <f t="shared" ca="1" si="42"/>
        <v>#VALUE!</v>
      </c>
      <c r="BC97" s="37" t="e">
        <f t="shared" si="43"/>
        <v>#DIV/0!</v>
      </c>
      <c r="BD97" s="37" t="e">
        <f t="shared" si="86"/>
        <v>#DIV/0!</v>
      </c>
      <c r="BE97" s="37" t="e">
        <f t="shared" si="44"/>
        <v>#DIV/0!</v>
      </c>
      <c r="BF97" s="37" t="e">
        <f t="shared" si="45"/>
        <v>#DIV/0!</v>
      </c>
      <c r="BG97" s="37" t="e">
        <f t="shared" si="87"/>
        <v>#DIV/0!</v>
      </c>
      <c r="BH97" s="37" t="e">
        <f t="shared" ca="1" si="46"/>
        <v>#VALUE!</v>
      </c>
      <c r="BI97" s="37" t="e">
        <f t="shared" si="47"/>
        <v>#DIV/0!</v>
      </c>
      <c r="BJ97" s="37" t="e">
        <f t="shared" si="48"/>
        <v>#DIV/0!</v>
      </c>
      <c r="BK97" s="37" t="e">
        <f t="shared" si="49"/>
        <v>#DIV/0!</v>
      </c>
      <c r="BL97" s="37" t="e">
        <f t="shared" si="50"/>
        <v>#DIV/0!</v>
      </c>
      <c r="BM97" s="37" t="e">
        <f t="shared" si="88"/>
        <v>#DIV/0!</v>
      </c>
      <c r="BN97" s="37" t="e">
        <f t="shared" ca="1" si="51"/>
        <v>#VALUE!</v>
      </c>
      <c r="BO97" s="37" t="e">
        <f t="shared" si="52"/>
        <v>#DIV/0!</v>
      </c>
      <c r="BP97" s="37" t="e">
        <f t="shared" si="53"/>
        <v>#DIV/0!</v>
      </c>
      <c r="BQ97" s="37" t="e">
        <f t="shared" si="89"/>
        <v>#DIV/0!</v>
      </c>
      <c r="BR97" s="37" t="e">
        <f t="shared" si="54"/>
        <v>#DIV/0!</v>
      </c>
    </row>
    <row r="98" spans="2:70">
      <c r="B98" s="34"/>
      <c r="C98" s="34"/>
      <c r="D98" s="34"/>
      <c r="E98" s="34"/>
      <c r="F98" s="34"/>
      <c r="G98" s="34"/>
      <c r="H98" s="57"/>
      <c r="I98" s="57"/>
      <c r="J98" s="89"/>
      <c r="K98" s="54" t="str">
        <f t="shared" si="71"/>
        <v/>
      </c>
      <c r="L98" s="54" t="str">
        <f t="shared" si="72"/>
        <v/>
      </c>
      <c r="M98" s="54" t="str">
        <f t="shared" si="73"/>
        <v/>
      </c>
      <c r="N98" s="54" t="str">
        <f t="shared" si="74"/>
        <v/>
      </c>
      <c r="O98" s="54" t="str">
        <f t="shared" si="75"/>
        <v/>
      </c>
      <c r="P98" s="54" t="str">
        <f t="shared" si="76"/>
        <v/>
      </c>
      <c r="Q98" s="54" t="str">
        <f t="shared" si="77"/>
        <v/>
      </c>
      <c r="R98" s="54" t="str">
        <f t="shared" si="78"/>
        <v/>
      </c>
      <c r="S98" s="54" t="str">
        <f t="shared" si="79"/>
        <v/>
      </c>
      <c r="T98" s="54" t="str">
        <f t="shared" si="80"/>
        <v/>
      </c>
      <c r="U98" s="72" t="str">
        <f t="shared" si="81"/>
        <v/>
      </c>
      <c r="W98" s="7" t="s">
        <v>269</v>
      </c>
      <c r="X98" s="122"/>
      <c r="Y98" s="107">
        <v>4.366719053571104E-2</v>
      </c>
      <c r="Z98" s="108">
        <v>2.3529590577011698E-2</v>
      </c>
      <c r="AA98" s="107"/>
      <c r="AB98" s="107"/>
      <c r="AC98" s="107"/>
      <c r="AD98" s="107"/>
      <c r="AE98" s="107"/>
      <c r="AF98" s="107"/>
      <c r="AG98" s="107"/>
      <c r="AH98" s="107"/>
      <c r="AI98" s="107"/>
      <c r="AJ98" s="107"/>
      <c r="AO98" s="37">
        <f t="shared" si="82"/>
        <v>1</v>
      </c>
      <c r="AP98" s="37" t="e">
        <f t="shared" si="66"/>
        <v>#DIV/0!</v>
      </c>
      <c r="AQ98" s="37">
        <f t="shared" si="67"/>
        <v>0</v>
      </c>
      <c r="AR98" s="37">
        <f t="shared" si="83"/>
        <v>0</v>
      </c>
      <c r="AS98" s="37">
        <f t="shared" si="68"/>
        <v>0</v>
      </c>
      <c r="AT98" s="37">
        <f t="shared" si="69"/>
        <v>0</v>
      </c>
      <c r="AU98" s="37" t="e">
        <f t="shared" si="70"/>
        <v>#DIV/0!</v>
      </c>
      <c r="AV98" s="37" t="e">
        <f t="shared" si="84"/>
        <v>#DIV/0!</v>
      </c>
      <c r="AW98" s="37" t="e">
        <f t="shared" si="65"/>
        <v>#DIV/0!</v>
      </c>
      <c r="AX98" s="37" t="e">
        <f t="shared" si="85"/>
        <v>#DIV/0!</v>
      </c>
      <c r="AZ98" s="37" t="e">
        <f t="shared" si="40"/>
        <v>#DIV/0!</v>
      </c>
      <c r="BA98" s="37" t="e">
        <f t="shared" si="41"/>
        <v>#DIV/0!</v>
      </c>
      <c r="BB98" s="37" t="e">
        <f t="shared" ca="1" si="42"/>
        <v>#VALUE!</v>
      </c>
      <c r="BC98" s="37" t="e">
        <f t="shared" si="43"/>
        <v>#DIV/0!</v>
      </c>
      <c r="BD98" s="37" t="e">
        <f t="shared" si="86"/>
        <v>#DIV/0!</v>
      </c>
      <c r="BE98" s="37" t="e">
        <f t="shared" si="44"/>
        <v>#DIV/0!</v>
      </c>
      <c r="BF98" s="37" t="e">
        <f t="shared" si="45"/>
        <v>#DIV/0!</v>
      </c>
      <c r="BG98" s="37" t="e">
        <f t="shared" si="87"/>
        <v>#DIV/0!</v>
      </c>
      <c r="BH98" s="37" t="e">
        <f t="shared" ca="1" si="46"/>
        <v>#VALUE!</v>
      </c>
      <c r="BI98" s="37" t="e">
        <f t="shared" si="47"/>
        <v>#DIV/0!</v>
      </c>
      <c r="BJ98" s="37" t="e">
        <f t="shared" si="48"/>
        <v>#DIV/0!</v>
      </c>
      <c r="BK98" s="37" t="e">
        <f t="shared" si="49"/>
        <v>#DIV/0!</v>
      </c>
      <c r="BL98" s="37" t="e">
        <f t="shared" si="50"/>
        <v>#DIV/0!</v>
      </c>
      <c r="BM98" s="37" t="e">
        <f t="shared" si="88"/>
        <v>#DIV/0!</v>
      </c>
      <c r="BN98" s="37" t="e">
        <f t="shared" ca="1" si="51"/>
        <v>#VALUE!</v>
      </c>
      <c r="BO98" s="37" t="e">
        <f t="shared" si="52"/>
        <v>#DIV/0!</v>
      </c>
      <c r="BP98" s="37" t="e">
        <f t="shared" si="53"/>
        <v>#DIV/0!</v>
      </c>
      <c r="BQ98" s="37" t="e">
        <f t="shared" si="89"/>
        <v>#DIV/0!</v>
      </c>
      <c r="BR98" s="37" t="e">
        <f t="shared" si="54"/>
        <v>#DIV/0!</v>
      </c>
    </row>
    <row r="99" spans="2:70">
      <c r="B99" s="34"/>
      <c r="C99" s="34"/>
      <c r="D99" s="34"/>
      <c r="E99" s="34"/>
      <c r="F99" s="34"/>
      <c r="G99" s="34"/>
      <c r="H99" s="57"/>
      <c r="I99" s="57"/>
      <c r="J99" s="89"/>
      <c r="K99" s="54" t="str">
        <f t="shared" si="71"/>
        <v/>
      </c>
      <c r="L99" s="54" t="str">
        <f t="shared" si="72"/>
        <v/>
      </c>
      <c r="M99" s="54" t="str">
        <f t="shared" si="73"/>
        <v/>
      </c>
      <c r="N99" s="54" t="str">
        <f t="shared" si="74"/>
        <v/>
      </c>
      <c r="O99" s="54" t="str">
        <f t="shared" si="75"/>
        <v/>
      </c>
      <c r="P99" s="54" t="str">
        <f t="shared" si="76"/>
        <v/>
      </c>
      <c r="Q99" s="54" t="str">
        <f t="shared" si="77"/>
        <v/>
      </c>
      <c r="R99" s="54" t="str">
        <f t="shared" si="78"/>
        <v/>
      </c>
      <c r="S99" s="54" t="str">
        <f t="shared" si="79"/>
        <v/>
      </c>
      <c r="T99" s="54" t="str">
        <f t="shared" si="80"/>
        <v/>
      </c>
      <c r="U99" s="72" t="str">
        <f t="shared" si="81"/>
        <v/>
      </c>
      <c r="W99" s="49" t="s">
        <v>270</v>
      </c>
      <c r="X99" s="8"/>
      <c r="Y99" s="107">
        <v>0.3111361253780589</v>
      </c>
      <c r="Z99" s="108">
        <v>0.20800883495849046</v>
      </c>
      <c r="AA99" s="107"/>
      <c r="AB99" s="107"/>
      <c r="AC99" s="107"/>
      <c r="AD99" s="107"/>
      <c r="AE99" s="107"/>
      <c r="AF99" s="107"/>
      <c r="AG99" s="107"/>
      <c r="AH99" s="107"/>
      <c r="AI99" s="107"/>
      <c r="AJ99" s="107"/>
      <c r="AO99" s="37">
        <f t="shared" si="82"/>
        <v>1</v>
      </c>
      <c r="AP99" s="37" t="e">
        <f t="shared" si="66"/>
        <v>#DIV/0!</v>
      </c>
      <c r="AQ99" s="37">
        <f t="shared" si="67"/>
        <v>0</v>
      </c>
      <c r="AR99" s="37">
        <f t="shared" si="83"/>
        <v>0</v>
      </c>
      <c r="AS99" s="37">
        <f t="shared" si="68"/>
        <v>0</v>
      </c>
      <c r="AT99" s="37">
        <f t="shared" si="69"/>
        <v>0</v>
      </c>
      <c r="AU99" s="37" t="e">
        <f t="shared" si="70"/>
        <v>#DIV/0!</v>
      </c>
      <c r="AV99" s="37" t="e">
        <f t="shared" si="84"/>
        <v>#DIV/0!</v>
      </c>
      <c r="AW99" s="37" t="e">
        <f t="shared" si="65"/>
        <v>#DIV/0!</v>
      </c>
      <c r="AX99" s="37" t="e">
        <f t="shared" si="85"/>
        <v>#DIV/0!</v>
      </c>
      <c r="AZ99" s="37" t="e">
        <f t="shared" si="40"/>
        <v>#DIV/0!</v>
      </c>
      <c r="BA99" s="37" t="e">
        <f t="shared" si="41"/>
        <v>#DIV/0!</v>
      </c>
      <c r="BB99" s="37" t="e">
        <f t="shared" ca="1" si="42"/>
        <v>#VALUE!</v>
      </c>
      <c r="BC99" s="37" t="e">
        <f t="shared" si="43"/>
        <v>#DIV/0!</v>
      </c>
      <c r="BD99" s="37" t="e">
        <f t="shared" si="86"/>
        <v>#DIV/0!</v>
      </c>
      <c r="BE99" s="37" t="e">
        <f t="shared" si="44"/>
        <v>#DIV/0!</v>
      </c>
      <c r="BF99" s="37" t="e">
        <f t="shared" si="45"/>
        <v>#DIV/0!</v>
      </c>
      <c r="BG99" s="37" t="e">
        <f t="shared" si="87"/>
        <v>#DIV/0!</v>
      </c>
      <c r="BH99" s="37" t="e">
        <f t="shared" ca="1" si="46"/>
        <v>#VALUE!</v>
      </c>
      <c r="BI99" s="37" t="e">
        <f t="shared" si="47"/>
        <v>#DIV/0!</v>
      </c>
      <c r="BJ99" s="37" t="e">
        <f t="shared" si="48"/>
        <v>#DIV/0!</v>
      </c>
      <c r="BK99" s="37" t="e">
        <f t="shared" si="49"/>
        <v>#DIV/0!</v>
      </c>
      <c r="BL99" s="37" t="e">
        <f t="shared" si="50"/>
        <v>#DIV/0!</v>
      </c>
      <c r="BM99" s="37" t="e">
        <f t="shared" si="88"/>
        <v>#DIV/0!</v>
      </c>
      <c r="BN99" s="37" t="e">
        <f t="shared" ca="1" si="51"/>
        <v>#VALUE!</v>
      </c>
      <c r="BO99" s="37" t="e">
        <f t="shared" si="52"/>
        <v>#DIV/0!</v>
      </c>
      <c r="BP99" s="37" t="e">
        <f t="shared" si="53"/>
        <v>#DIV/0!</v>
      </c>
      <c r="BQ99" s="37" t="e">
        <f t="shared" si="89"/>
        <v>#DIV/0!</v>
      </c>
      <c r="BR99" s="37" t="e">
        <f t="shared" si="54"/>
        <v>#DIV/0!</v>
      </c>
    </row>
    <row r="100" spans="2:70">
      <c r="B100" s="34"/>
      <c r="C100" s="34"/>
      <c r="D100" s="34"/>
      <c r="E100" s="34"/>
      <c r="F100" s="34"/>
      <c r="G100" s="34"/>
      <c r="H100" s="57"/>
      <c r="I100" s="57"/>
      <c r="J100" s="89"/>
      <c r="K100" s="54" t="str">
        <f t="shared" si="71"/>
        <v/>
      </c>
      <c r="L100" s="54" t="str">
        <f t="shared" si="72"/>
        <v/>
      </c>
      <c r="M100" s="54" t="str">
        <f t="shared" si="73"/>
        <v/>
      </c>
      <c r="N100" s="54" t="str">
        <f t="shared" si="74"/>
        <v/>
      </c>
      <c r="O100" s="54" t="str">
        <f t="shared" si="75"/>
        <v/>
      </c>
      <c r="P100" s="54" t="str">
        <f t="shared" si="76"/>
        <v/>
      </c>
      <c r="Q100" s="54" t="str">
        <f t="shared" si="77"/>
        <v/>
      </c>
      <c r="R100" s="54" t="str">
        <f t="shared" si="78"/>
        <v/>
      </c>
      <c r="S100" s="54" t="str">
        <f t="shared" si="79"/>
        <v/>
      </c>
      <c r="T100" s="54" t="str">
        <f t="shared" si="80"/>
        <v/>
      </c>
      <c r="U100" s="72" t="str">
        <f t="shared" si="81"/>
        <v/>
      </c>
      <c r="W100" s="49" t="s">
        <v>271</v>
      </c>
      <c r="X100" s="122"/>
      <c r="Y100" s="107">
        <v>0.76457420776364149</v>
      </c>
      <c r="Z100" s="108">
        <v>0.51278534038439272</v>
      </c>
      <c r="AA100" s="107"/>
      <c r="AB100" s="107"/>
      <c r="AC100" s="107"/>
      <c r="AD100" s="107"/>
      <c r="AE100" s="107"/>
      <c r="AF100" s="107"/>
      <c r="AG100" s="107"/>
      <c r="AH100" s="107"/>
      <c r="AI100" s="107"/>
      <c r="AJ100" s="107"/>
      <c r="AO100" s="37">
        <f t="shared" si="82"/>
        <v>1</v>
      </c>
      <c r="AP100" s="37" t="e">
        <f t="shared" si="66"/>
        <v>#DIV/0!</v>
      </c>
      <c r="AQ100" s="37">
        <f t="shared" si="67"/>
        <v>0</v>
      </c>
      <c r="AR100" s="37">
        <f t="shared" si="83"/>
        <v>0</v>
      </c>
      <c r="AS100" s="37">
        <f t="shared" si="68"/>
        <v>0</v>
      </c>
      <c r="AT100" s="37">
        <f t="shared" si="69"/>
        <v>0</v>
      </c>
      <c r="AU100" s="37" t="e">
        <f t="shared" si="70"/>
        <v>#DIV/0!</v>
      </c>
      <c r="AV100" s="37" t="e">
        <f t="shared" si="84"/>
        <v>#DIV/0!</v>
      </c>
      <c r="AW100" s="37" t="e">
        <f t="shared" si="65"/>
        <v>#DIV/0!</v>
      </c>
      <c r="AX100" s="37" t="e">
        <f t="shared" si="85"/>
        <v>#DIV/0!</v>
      </c>
      <c r="AZ100" s="37" t="e">
        <f t="shared" si="40"/>
        <v>#DIV/0!</v>
      </c>
      <c r="BA100" s="37" t="e">
        <f t="shared" si="41"/>
        <v>#DIV/0!</v>
      </c>
      <c r="BB100" s="37" t="e">
        <f t="shared" ca="1" si="42"/>
        <v>#VALUE!</v>
      </c>
      <c r="BC100" s="37" t="e">
        <f t="shared" si="43"/>
        <v>#DIV/0!</v>
      </c>
      <c r="BD100" s="37" t="e">
        <f t="shared" si="86"/>
        <v>#DIV/0!</v>
      </c>
      <c r="BE100" s="37" t="e">
        <f t="shared" si="44"/>
        <v>#DIV/0!</v>
      </c>
      <c r="BF100" s="37" t="e">
        <f t="shared" si="45"/>
        <v>#DIV/0!</v>
      </c>
      <c r="BG100" s="37" t="e">
        <f t="shared" si="87"/>
        <v>#DIV/0!</v>
      </c>
      <c r="BH100" s="37" t="e">
        <f t="shared" ca="1" si="46"/>
        <v>#VALUE!</v>
      </c>
      <c r="BI100" s="37" t="e">
        <f t="shared" si="47"/>
        <v>#DIV/0!</v>
      </c>
      <c r="BJ100" s="37" t="e">
        <f t="shared" si="48"/>
        <v>#DIV/0!</v>
      </c>
      <c r="BK100" s="37" t="e">
        <f t="shared" si="49"/>
        <v>#DIV/0!</v>
      </c>
      <c r="BL100" s="37" t="e">
        <f t="shared" si="50"/>
        <v>#DIV/0!</v>
      </c>
      <c r="BM100" s="37" t="e">
        <f t="shared" si="88"/>
        <v>#DIV/0!</v>
      </c>
      <c r="BN100" s="37" t="e">
        <f t="shared" ca="1" si="51"/>
        <v>#VALUE!</v>
      </c>
      <c r="BO100" s="37" t="e">
        <f t="shared" si="52"/>
        <v>#DIV/0!</v>
      </c>
      <c r="BP100" s="37" t="e">
        <f t="shared" si="53"/>
        <v>#DIV/0!</v>
      </c>
      <c r="BQ100" s="37" t="e">
        <f t="shared" si="89"/>
        <v>#DIV/0!</v>
      </c>
      <c r="BR100" s="37" t="e">
        <f t="shared" si="54"/>
        <v>#DIV/0!</v>
      </c>
    </row>
    <row r="101" spans="2:70">
      <c r="B101" s="34"/>
      <c r="C101" s="34"/>
      <c r="D101" s="34"/>
      <c r="E101" s="34"/>
      <c r="F101" s="34"/>
      <c r="G101" s="34"/>
      <c r="H101" s="57"/>
      <c r="I101" s="57"/>
      <c r="J101" s="89"/>
      <c r="K101" s="54" t="str">
        <f t="shared" si="71"/>
        <v/>
      </c>
      <c r="L101" s="54" t="str">
        <f t="shared" si="72"/>
        <v/>
      </c>
      <c r="M101" s="54" t="str">
        <f t="shared" si="73"/>
        <v/>
      </c>
      <c r="N101" s="54" t="str">
        <f t="shared" si="74"/>
        <v/>
      </c>
      <c r="O101" s="54" t="str">
        <f t="shared" si="75"/>
        <v/>
      </c>
      <c r="P101" s="54" t="str">
        <f t="shared" si="76"/>
        <v/>
      </c>
      <c r="Q101" s="54" t="str">
        <f t="shared" si="77"/>
        <v/>
      </c>
      <c r="R101" s="54" t="str">
        <f t="shared" si="78"/>
        <v/>
      </c>
      <c r="S101" s="54" t="str">
        <f t="shared" si="79"/>
        <v/>
      </c>
      <c r="T101" s="54" t="str">
        <f t="shared" si="80"/>
        <v/>
      </c>
      <c r="U101" s="72" t="str">
        <f t="shared" si="81"/>
        <v/>
      </c>
      <c r="W101" s="49" t="s">
        <v>272</v>
      </c>
      <c r="X101" s="122"/>
      <c r="Y101" s="107">
        <v>0.31976661504236759</v>
      </c>
      <c r="Z101" s="108">
        <v>0.21234199759222058</v>
      </c>
      <c r="AA101" s="107"/>
      <c r="AB101" s="107"/>
      <c r="AC101" s="107"/>
      <c r="AD101" s="107"/>
      <c r="AE101" s="107"/>
      <c r="AF101" s="107"/>
      <c r="AG101" s="107"/>
      <c r="AH101" s="107"/>
      <c r="AI101" s="107"/>
      <c r="AJ101" s="107"/>
      <c r="AO101" s="37">
        <f t="shared" si="82"/>
        <v>1</v>
      </c>
      <c r="AP101" s="37" t="e">
        <f t="shared" si="66"/>
        <v>#DIV/0!</v>
      </c>
      <c r="AQ101" s="37">
        <f t="shared" si="67"/>
        <v>0</v>
      </c>
      <c r="AR101" s="37">
        <f t="shared" si="83"/>
        <v>0</v>
      </c>
      <c r="AS101" s="37">
        <f t="shared" si="68"/>
        <v>0</v>
      </c>
      <c r="AT101" s="37">
        <f t="shared" si="69"/>
        <v>0</v>
      </c>
      <c r="AU101" s="37" t="e">
        <f t="shared" si="70"/>
        <v>#DIV/0!</v>
      </c>
      <c r="AV101" s="37" t="e">
        <f t="shared" si="84"/>
        <v>#DIV/0!</v>
      </c>
      <c r="AW101" s="37" t="e">
        <f t="shared" si="65"/>
        <v>#DIV/0!</v>
      </c>
      <c r="AX101" s="37" t="e">
        <f t="shared" si="85"/>
        <v>#DIV/0!</v>
      </c>
      <c r="AZ101" s="37" t="e">
        <f t="shared" si="40"/>
        <v>#DIV/0!</v>
      </c>
      <c r="BA101" s="37" t="e">
        <f t="shared" si="41"/>
        <v>#DIV/0!</v>
      </c>
      <c r="BB101" s="37" t="e">
        <f t="shared" ca="1" si="42"/>
        <v>#VALUE!</v>
      </c>
      <c r="BC101" s="37" t="e">
        <f t="shared" si="43"/>
        <v>#DIV/0!</v>
      </c>
      <c r="BD101" s="37" t="e">
        <f t="shared" si="86"/>
        <v>#DIV/0!</v>
      </c>
      <c r="BE101" s="37" t="e">
        <f t="shared" si="44"/>
        <v>#DIV/0!</v>
      </c>
      <c r="BF101" s="37" t="e">
        <f t="shared" si="45"/>
        <v>#DIV/0!</v>
      </c>
      <c r="BG101" s="37" t="e">
        <f t="shared" si="87"/>
        <v>#DIV/0!</v>
      </c>
      <c r="BH101" s="37" t="e">
        <f t="shared" ca="1" si="46"/>
        <v>#VALUE!</v>
      </c>
      <c r="BI101" s="37" t="e">
        <f t="shared" si="47"/>
        <v>#DIV/0!</v>
      </c>
      <c r="BJ101" s="37" t="e">
        <f t="shared" si="48"/>
        <v>#DIV/0!</v>
      </c>
      <c r="BK101" s="37" t="e">
        <f t="shared" si="49"/>
        <v>#DIV/0!</v>
      </c>
      <c r="BL101" s="37" t="e">
        <f t="shared" si="50"/>
        <v>#DIV/0!</v>
      </c>
      <c r="BM101" s="37" t="e">
        <f t="shared" si="88"/>
        <v>#DIV/0!</v>
      </c>
      <c r="BN101" s="37" t="e">
        <f t="shared" ca="1" si="51"/>
        <v>#VALUE!</v>
      </c>
      <c r="BO101" s="37" t="e">
        <f t="shared" si="52"/>
        <v>#DIV/0!</v>
      </c>
      <c r="BP101" s="37" t="e">
        <f t="shared" si="53"/>
        <v>#DIV/0!</v>
      </c>
      <c r="BQ101" s="37" t="e">
        <f t="shared" si="89"/>
        <v>#DIV/0!</v>
      </c>
      <c r="BR101" s="37" t="e">
        <f t="shared" si="54"/>
        <v>#DIV/0!</v>
      </c>
    </row>
    <row r="102" spans="2:70">
      <c r="B102" s="34"/>
      <c r="C102" s="34"/>
      <c r="D102" s="34"/>
      <c r="E102" s="34"/>
      <c r="F102" s="34"/>
      <c r="G102" s="34"/>
      <c r="H102" s="57"/>
      <c r="I102" s="57"/>
      <c r="J102" s="89"/>
      <c r="K102" s="54" t="str">
        <f t="shared" si="71"/>
        <v/>
      </c>
      <c r="L102" s="54" t="str">
        <f t="shared" si="72"/>
        <v/>
      </c>
      <c r="M102" s="54" t="str">
        <f t="shared" si="73"/>
        <v/>
      </c>
      <c r="N102" s="54" t="str">
        <f t="shared" si="74"/>
        <v/>
      </c>
      <c r="O102" s="54" t="str">
        <f t="shared" si="75"/>
        <v/>
      </c>
      <c r="P102" s="54" t="str">
        <f t="shared" si="76"/>
        <v/>
      </c>
      <c r="Q102" s="54" t="str">
        <f t="shared" si="77"/>
        <v/>
      </c>
      <c r="R102" s="54" t="str">
        <f t="shared" si="78"/>
        <v/>
      </c>
      <c r="S102" s="54" t="str">
        <f t="shared" si="79"/>
        <v/>
      </c>
      <c r="T102" s="54" t="str">
        <f t="shared" si="80"/>
        <v/>
      </c>
      <c r="U102" s="72" t="str">
        <f t="shared" si="81"/>
        <v/>
      </c>
      <c r="W102" s="129" t="s">
        <v>273</v>
      </c>
      <c r="X102" s="124"/>
      <c r="Y102" s="117">
        <v>0.13326233837399495</v>
      </c>
      <c r="Z102" s="118">
        <v>9.9151201546066117E-2</v>
      </c>
      <c r="AA102" s="107"/>
      <c r="AB102" s="107"/>
      <c r="AC102" s="107"/>
      <c r="AD102" s="107"/>
      <c r="AE102" s="107"/>
      <c r="AF102" s="107"/>
      <c r="AG102" s="107"/>
      <c r="AH102" s="107"/>
      <c r="AI102" s="107"/>
      <c r="AJ102" s="107"/>
      <c r="AO102" s="37">
        <f t="shared" si="82"/>
        <v>1</v>
      </c>
      <c r="AP102" s="37" t="e">
        <f t="shared" si="66"/>
        <v>#DIV/0!</v>
      </c>
      <c r="AQ102" s="37">
        <f t="shared" si="67"/>
        <v>0</v>
      </c>
      <c r="AR102" s="37">
        <f t="shared" si="83"/>
        <v>0</v>
      </c>
      <c r="AS102" s="37">
        <f t="shared" si="68"/>
        <v>0</v>
      </c>
      <c r="AT102" s="37">
        <f t="shared" si="69"/>
        <v>0</v>
      </c>
      <c r="AU102" s="37" t="e">
        <f t="shared" si="70"/>
        <v>#DIV/0!</v>
      </c>
      <c r="AV102" s="37" t="e">
        <f t="shared" si="84"/>
        <v>#DIV/0!</v>
      </c>
      <c r="AW102" s="37" t="e">
        <f t="shared" si="65"/>
        <v>#DIV/0!</v>
      </c>
      <c r="AX102" s="37" t="e">
        <f t="shared" si="85"/>
        <v>#DIV/0!</v>
      </c>
      <c r="AZ102" s="37" t="e">
        <f t="shared" si="40"/>
        <v>#DIV/0!</v>
      </c>
      <c r="BA102" s="37" t="e">
        <f t="shared" si="41"/>
        <v>#DIV/0!</v>
      </c>
      <c r="BB102" s="37" t="e">
        <f t="shared" ca="1" si="42"/>
        <v>#VALUE!</v>
      </c>
      <c r="BC102" s="37" t="e">
        <f t="shared" si="43"/>
        <v>#DIV/0!</v>
      </c>
      <c r="BD102" s="37" t="e">
        <f t="shared" si="86"/>
        <v>#DIV/0!</v>
      </c>
      <c r="BE102" s="37" t="e">
        <f t="shared" si="44"/>
        <v>#DIV/0!</v>
      </c>
      <c r="BF102" s="37" t="e">
        <f t="shared" si="45"/>
        <v>#DIV/0!</v>
      </c>
      <c r="BG102" s="37" t="e">
        <f t="shared" si="87"/>
        <v>#DIV/0!</v>
      </c>
      <c r="BH102" s="37" t="e">
        <f t="shared" ca="1" si="46"/>
        <v>#VALUE!</v>
      </c>
      <c r="BI102" s="37" t="e">
        <f t="shared" si="47"/>
        <v>#DIV/0!</v>
      </c>
      <c r="BJ102" s="37" t="e">
        <f t="shared" si="48"/>
        <v>#DIV/0!</v>
      </c>
      <c r="BK102" s="37" t="e">
        <f t="shared" si="49"/>
        <v>#DIV/0!</v>
      </c>
      <c r="BL102" s="37" t="e">
        <f t="shared" si="50"/>
        <v>#DIV/0!</v>
      </c>
      <c r="BM102" s="37" t="e">
        <f t="shared" si="88"/>
        <v>#DIV/0!</v>
      </c>
      <c r="BN102" s="37" t="e">
        <f t="shared" ca="1" si="51"/>
        <v>#VALUE!</v>
      </c>
      <c r="BO102" s="37" t="e">
        <f t="shared" si="52"/>
        <v>#DIV/0!</v>
      </c>
      <c r="BP102" s="37" t="e">
        <f t="shared" si="53"/>
        <v>#DIV/0!</v>
      </c>
      <c r="BQ102" s="37" t="e">
        <f t="shared" si="89"/>
        <v>#DIV/0!</v>
      </c>
      <c r="BR102" s="37" t="e">
        <f t="shared" si="54"/>
        <v>#DIV/0!</v>
      </c>
    </row>
    <row r="103" spans="2:70">
      <c r="B103" s="34"/>
      <c r="C103" s="34"/>
      <c r="D103" s="34"/>
      <c r="E103" s="34"/>
      <c r="F103" s="34"/>
      <c r="G103" s="34"/>
      <c r="H103" s="57"/>
      <c r="I103" s="57"/>
      <c r="J103" s="89"/>
      <c r="K103" s="54" t="str">
        <f t="shared" si="71"/>
        <v/>
      </c>
      <c r="L103" s="54" t="str">
        <f t="shared" si="72"/>
        <v/>
      </c>
      <c r="M103" s="54" t="str">
        <f t="shared" si="73"/>
        <v/>
      </c>
      <c r="N103" s="54" t="str">
        <f t="shared" si="74"/>
        <v/>
      </c>
      <c r="O103" s="54" t="str">
        <f t="shared" si="75"/>
        <v/>
      </c>
      <c r="P103" s="54" t="str">
        <f t="shared" si="76"/>
        <v/>
      </c>
      <c r="Q103" s="54" t="str">
        <f t="shared" si="77"/>
        <v/>
      </c>
      <c r="R103" s="54" t="str">
        <f t="shared" si="78"/>
        <v/>
      </c>
      <c r="S103" s="54" t="str">
        <f t="shared" si="79"/>
        <v/>
      </c>
      <c r="T103" s="54" t="str">
        <f t="shared" si="80"/>
        <v/>
      </c>
      <c r="U103" s="72" t="str">
        <f t="shared" si="81"/>
        <v/>
      </c>
      <c r="W103" s="145" t="s">
        <v>274</v>
      </c>
      <c r="X103" s="146"/>
      <c r="Y103" s="117"/>
      <c r="Z103" s="118"/>
      <c r="AA103" s="107"/>
      <c r="AB103" s="107"/>
      <c r="AC103" s="107"/>
      <c r="AD103" s="107"/>
      <c r="AE103" s="107"/>
      <c r="AF103" s="107"/>
      <c r="AG103" s="107"/>
      <c r="AH103" s="107"/>
      <c r="AI103" s="107"/>
      <c r="AJ103" s="107"/>
      <c r="AO103" s="37">
        <f t="shared" si="82"/>
        <v>1</v>
      </c>
      <c r="AP103" s="37" t="e">
        <f t="shared" si="66"/>
        <v>#DIV/0!</v>
      </c>
      <c r="AQ103" s="37">
        <f t="shared" si="67"/>
        <v>0</v>
      </c>
      <c r="AR103" s="37">
        <f t="shared" si="83"/>
        <v>0</v>
      </c>
      <c r="AS103" s="37">
        <f t="shared" si="68"/>
        <v>0</v>
      </c>
      <c r="AT103" s="37">
        <f t="shared" si="69"/>
        <v>0</v>
      </c>
      <c r="AU103" s="37" t="e">
        <f t="shared" si="70"/>
        <v>#DIV/0!</v>
      </c>
      <c r="AV103" s="37" t="e">
        <f t="shared" si="84"/>
        <v>#DIV/0!</v>
      </c>
      <c r="AW103" s="37" t="e">
        <f t="shared" si="65"/>
        <v>#DIV/0!</v>
      </c>
      <c r="AX103" s="37" t="e">
        <f t="shared" si="85"/>
        <v>#DIV/0!</v>
      </c>
      <c r="AZ103" s="37" t="e">
        <f t="shared" si="40"/>
        <v>#DIV/0!</v>
      </c>
      <c r="BA103" s="37" t="e">
        <f t="shared" si="41"/>
        <v>#DIV/0!</v>
      </c>
      <c r="BB103" s="37" t="e">
        <f t="shared" ca="1" si="42"/>
        <v>#VALUE!</v>
      </c>
      <c r="BC103" s="37" t="e">
        <f t="shared" si="43"/>
        <v>#DIV/0!</v>
      </c>
      <c r="BD103" s="37" t="e">
        <f t="shared" si="86"/>
        <v>#DIV/0!</v>
      </c>
      <c r="BE103" s="37" t="e">
        <f t="shared" si="44"/>
        <v>#DIV/0!</v>
      </c>
      <c r="BF103" s="37" t="e">
        <f t="shared" si="45"/>
        <v>#DIV/0!</v>
      </c>
      <c r="BG103" s="37" t="e">
        <f t="shared" si="87"/>
        <v>#DIV/0!</v>
      </c>
      <c r="BH103" s="37" t="e">
        <f t="shared" ca="1" si="46"/>
        <v>#VALUE!</v>
      </c>
      <c r="BI103" s="37" t="e">
        <f t="shared" si="47"/>
        <v>#DIV/0!</v>
      </c>
      <c r="BJ103" s="37" t="e">
        <f t="shared" si="48"/>
        <v>#DIV/0!</v>
      </c>
      <c r="BK103" s="37" t="e">
        <f t="shared" si="49"/>
        <v>#DIV/0!</v>
      </c>
      <c r="BL103" s="37" t="e">
        <f t="shared" si="50"/>
        <v>#DIV/0!</v>
      </c>
      <c r="BM103" s="37" t="e">
        <f t="shared" si="88"/>
        <v>#DIV/0!</v>
      </c>
      <c r="BN103" s="37" t="e">
        <f t="shared" ca="1" si="51"/>
        <v>#VALUE!</v>
      </c>
      <c r="BO103" s="37" t="e">
        <f t="shared" si="52"/>
        <v>#DIV/0!</v>
      </c>
      <c r="BP103" s="37" t="e">
        <f t="shared" si="53"/>
        <v>#DIV/0!</v>
      </c>
      <c r="BQ103" s="37" t="e">
        <f t="shared" si="89"/>
        <v>#DIV/0!</v>
      </c>
      <c r="BR103" s="37" t="e">
        <f t="shared" si="54"/>
        <v>#DIV/0!</v>
      </c>
    </row>
    <row r="104" spans="2:70">
      <c r="B104" s="34"/>
      <c r="C104" s="34"/>
      <c r="D104" s="34"/>
      <c r="E104" s="34"/>
      <c r="F104" s="34"/>
      <c r="G104" s="34"/>
      <c r="H104" s="57"/>
      <c r="I104" s="57"/>
      <c r="J104" s="89"/>
      <c r="K104" s="54" t="str">
        <f t="shared" si="71"/>
        <v/>
      </c>
      <c r="L104" s="54" t="str">
        <f t="shared" si="72"/>
        <v/>
      </c>
      <c r="M104" s="54" t="str">
        <f t="shared" si="73"/>
        <v/>
      </c>
      <c r="N104" s="54" t="str">
        <f t="shared" si="74"/>
        <v/>
      </c>
      <c r="O104" s="54" t="str">
        <f t="shared" si="75"/>
        <v/>
      </c>
      <c r="P104" s="54" t="str">
        <f t="shared" si="76"/>
        <v/>
      </c>
      <c r="Q104" s="54" t="str">
        <f t="shared" si="77"/>
        <v/>
      </c>
      <c r="R104" s="54" t="str">
        <f t="shared" si="78"/>
        <v/>
      </c>
      <c r="S104" s="54" t="str">
        <f t="shared" si="79"/>
        <v/>
      </c>
      <c r="T104" s="54" t="str">
        <f t="shared" si="80"/>
        <v/>
      </c>
      <c r="U104" s="72" t="str">
        <f t="shared" si="81"/>
        <v/>
      </c>
      <c r="W104" s="136" t="s">
        <v>275</v>
      </c>
      <c r="X104" s="137"/>
      <c r="Y104" s="107">
        <v>3.2008665541962612E-2</v>
      </c>
      <c r="Z104" s="108">
        <v>2.5166559718413112E-2</v>
      </c>
      <c r="AA104" s="107"/>
      <c r="AB104" s="107"/>
      <c r="AC104" s="107"/>
      <c r="AD104" s="107"/>
      <c r="AE104" s="107"/>
      <c r="AF104" s="107"/>
      <c r="AG104" s="107"/>
      <c r="AH104" s="107"/>
      <c r="AI104" s="107"/>
      <c r="AJ104" s="107"/>
      <c r="AO104" s="37">
        <f t="shared" si="82"/>
        <v>1</v>
      </c>
      <c r="AP104" s="37" t="e">
        <f t="shared" si="66"/>
        <v>#DIV/0!</v>
      </c>
      <c r="AQ104" s="37">
        <f t="shared" si="67"/>
        <v>0</v>
      </c>
      <c r="AR104" s="37">
        <f t="shared" si="83"/>
        <v>0</v>
      </c>
      <c r="AS104" s="37">
        <f t="shared" si="68"/>
        <v>0</v>
      </c>
      <c r="AT104" s="37">
        <f t="shared" si="69"/>
        <v>0</v>
      </c>
      <c r="AU104" s="37" t="e">
        <f t="shared" si="70"/>
        <v>#DIV/0!</v>
      </c>
      <c r="AV104" s="37" t="e">
        <f t="shared" si="84"/>
        <v>#DIV/0!</v>
      </c>
      <c r="AW104" s="37" t="e">
        <f t="shared" si="65"/>
        <v>#DIV/0!</v>
      </c>
      <c r="AX104" s="37" t="e">
        <f t="shared" si="85"/>
        <v>#DIV/0!</v>
      </c>
      <c r="AZ104" s="37" t="e">
        <f t="shared" si="40"/>
        <v>#DIV/0!</v>
      </c>
      <c r="BA104" s="37" t="e">
        <f t="shared" si="41"/>
        <v>#DIV/0!</v>
      </c>
      <c r="BB104" s="37" t="e">
        <f t="shared" ca="1" si="42"/>
        <v>#VALUE!</v>
      </c>
      <c r="BC104" s="37" t="e">
        <f t="shared" si="43"/>
        <v>#DIV/0!</v>
      </c>
      <c r="BD104" s="37" t="e">
        <f t="shared" si="86"/>
        <v>#DIV/0!</v>
      </c>
      <c r="BE104" s="37" t="e">
        <f t="shared" si="44"/>
        <v>#DIV/0!</v>
      </c>
      <c r="BF104" s="37" t="e">
        <f t="shared" si="45"/>
        <v>#DIV/0!</v>
      </c>
      <c r="BG104" s="37" t="e">
        <f t="shared" si="87"/>
        <v>#DIV/0!</v>
      </c>
      <c r="BH104" s="37" t="e">
        <f t="shared" ca="1" si="46"/>
        <v>#VALUE!</v>
      </c>
      <c r="BI104" s="37" t="e">
        <f t="shared" si="47"/>
        <v>#DIV/0!</v>
      </c>
      <c r="BJ104" s="37" t="e">
        <f t="shared" si="48"/>
        <v>#DIV/0!</v>
      </c>
      <c r="BK104" s="37" t="e">
        <f t="shared" si="49"/>
        <v>#DIV/0!</v>
      </c>
      <c r="BL104" s="37" t="e">
        <f t="shared" si="50"/>
        <v>#DIV/0!</v>
      </c>
      <c r="BM104" s="37" t="e">
        <f t="shared" si="88"/>
        <v>#DIV/0!</v>
      </c>
      <c r="BN104" s="37" t="e">
        <f t="shared" ca="1" si="51"/>
        <v>#VALUE!</v>
      </c>
      <c r="BO104" s="37" t="e">
        <f t="shared" si="52"/>
        <v>#DIV/0!</v>
      </c>
      <c r="BP104" s="37" t="e">
        <f t="shared" si="53"/>
        <v>#DIV/0!</v>
      </c>
      <c r="BQ104" s="37" t="e">
        <f t="shared" si="89"/>
        <v>#DIV/0!</v>
      </c>
      <c r="BR104" s="37" t="e">
        <f t="shared" si="54"/>
        <v>#DIV/0!</v>
      </c>
    </row>
    <row r="105" spans="2:70">
      <c r="B105" s="34"/>
      <c r="C105" s="34"/>
      <c r="D105" s="34"/>
      <c r="E105" s="34"/>
      <c r="F105" s="34"/>
      <c r="G105" s="34"/>
      <c r="H105" s="57"/>
      <c r="I105" s="57"/>
      <c r="J105" s="89"/>
      <c r="K105" s="54" t="str">
        <f t="shared" si="71"/>
        <v/>
      </c>
      <c r="L105" s="54" t="str">
        <f t="shared" si="72"/>
        <v/>
      </c>
      <c r="M105" s="54" t="str">
        <f t="shared" si="73"/>
        <v/>
      </c>
      <c r="N105" s="54" t="str">
        <f t="shared" si="74"/>
        <v/>
      </c>
      <c r="O105" s="54" t="str">
        <f t="shared" si="75"/>
        <v/>
      </c>
      <c r="P105" s="54" t="str">
        <f t="shared" si="76"/>
        <v/>
      </c>
      <c r="Q105" s="54" t="str">
        <f t="shared" si="77"/>
        <v/>
      </c>
      <c r="R105" s="54" t="str">
        <f t="shared" si="78"/>
        <v/>
      </c>
      <c r="S105" s="54" t="str">
        <f t="shared" si="79"/>
        <v/>
      </c>
      <c r="T105" s="54" t="str">
        <f t="shared" si="80"/>
        <v/>
      </c>
      <c r="U105" s="72" t="str">
        <f t="shared" si="81"/>
        <v/>
      </c>
      <c r="W105" s="49" t="s">
        <v>276</v>
      </c>
      <c r="X105" s="8"/>
      <c r="Y105" s="107">
        <v>1.5876158695755493E-2</v>
      </c>
      <c r="Z105" s="108">
        <v>1.508473497573287E-2</v>
      </c>
      <c r="AA105" s="107"/>
      <c r="AB105" s="107"/>
      <c r="AC105" s="107"/>
      <c r="AD105" s="107"/>
      <c r="AE105" s="107"/>
      <c r="AF105" s="107"/>
      <c r="AG105" s="107"/>
      <c r="AH105" s="107"/>
      <c r="AI105" s="107"/>
      <c r="AJ105" s="107"/>
      <c r="AO105" s="37">
        <f t="shared" si="82"/>
        <v>1</v>
      </c>
      <c r="AP105" s="37" t="e">
        <f t="shared" si="66"/>
        <v>#DIV/0!</v>
      </c>
      <c r="AQ105" s="37">
        <f t="shared" si="67"/>
        <v>0</v>
      </c>
      <c r="AR105" s="37">
        <f t="shared" si="83"/>
        <v>0</v>
      </c>
      <c r="AS105" s="37">
        <f t="shared" si="68"/>
        <v>0</v>
      </c>
      <c r="AT105" s="37">
        <f t="shared" si="69"/>
        <v>0</v>
      </c>
      <c r="AU105" s="37" t="e">
        <f t="shared" si="70"/>
        <v>#DIV/0!</v>
      </c>
      <c r="AV105" s="37" t="e">
        <f t="shared" si="84"/>
        <v>#DIV/0!</v>
      </c>
      <c r="AW105" s="37" t="e">
        <f t="shared" si="65"/>
        <v>#DIV/0!</v>
      </c>
      <c r="AX105" s="37" t="e">
        <f t="shared" si="85"/>
        <v>#DIV/0!</v>
      </c>
      <c r="AZ105" s="37" t="e">
        <f t="shared" ref="AZ105:AZ121" si="90">(AP105^0.49)*((AR105/75)^0.64)*((D105/2000)^0.19)*AT105*0.674041325*$AM$45</f>
        <v>#DIV/0!</v>
      </c>
      <c r="BA105" s="37" t="e">
        <f t="shared" ref="BA105:BA121" si="91">((AP105/10)^3.83)*((AR105/75)^1.52)*AO105*0.068625813*$AM$45</f>
        <v>#DIV/0!</v>
      </c>
      <c r="BB105" s="37" t="e">
        <f t="shared" ref="BB105:BB121" ca="1" si="92">OFFSET($Z$29,AS105,0)*(492.82604146/C105)*$AM$45</f>
        <v>#VALUE!</v>
      </c>
      <c r="BC105" s="37" t="e">
        <f t="shared" ref="BC105:BC121" si="93">SUM(AZ105:BB105)</f>
        <v>#DIV/0!</v>
      </c>
      <c r="BD105" s="37" t="e">
        <f t="shared" si="86"/>
        <v>#DIV/0!</v>
      </c>
      <c r="BE105" s="37" t="e">
        <f t="shared" ref="BE105:BE121" si="94">((AP105/10)^3)*((AQ105/50)^1.52)*C105*AO105*$AM$31*((100-$AM$36)/100)/($C105)</f>
        <v>#DIV/0!</v>
      </c>
      <c r="BF105" s="37" t="e">
        <f t="shared" ref="BF105:BF121" si="95">BD105*$AM$32/$AM$30</f>
        <v>#DIV/0!</v>
      </c>
      <c r="BG105" s="37" t="e">
        <f t="shared" si="87"/>
        <v>#DIV/0!</v>
      </c>
      <c r="BH105" s="37" t="e">
        <f t="shared" ref="BH105:BH121" ca="1" si="96">OFFSET($Y$29,AS105,0)*$AM$34*((100-$AM$36)/100)/($C105)</f>
        <v>#VALUE!</v>
      </c>
      <c r="BI105" s="37" t="e">
        <f t="shared" ref="BI105:BI121" si="97">SUM(BD105:BH105)</f>
        <v>#DIV/0!</v>
      </c>
      <c r="BJ105" s="37" t="e">
        <f t="shared" ref="BJ105:BJ121" si="98">AX105*AT105*B105*$AL$30*((100-$AL$36)/100)/($C105)</f>
        <v>#DIV/0!</v>
      </c>
      <c r="BK105" s="37" t="e">
        <f t="shared" ref="BK105:BK121" si="99">((AP105/10)^3)*((AQ105/50)^1.52)*C105*AO105*$AL$31*((100-$AL$36)/100)/($C105)</f>
        <v>#DIV/0!</v>
      </c>
      <c r="BL105" s="37" t="e">
        <f t="shared" ref="BL105:BL121" si="100">BJ105*$AL$32/$AL$30</f>
        <v>#DIV/0!</v>
      </c>
      <c r="BM105" s="37" t="e">
        <f t="shared" si="88"/>
        <v>#DIV/0!</v>
      </c>
      <c r="BN105" s="37" t="e">
        <f t="shared" ref="BN105:BN121" ca="1" si="101">OFFSET($Y$29,AS105,0)*$AL$34*((100-$AL$36)/100)/($C105)</f>
        <v>#VALUE!</v>
      </c>
      <c r="BO105" s="37" t="e">
        <f t="shared" ref="BO105:BO121" si="102">SUM(BJ105:BN105)</f>
        <v>#DIV/0!</v>
      </c>
      <c r="BP105" s="37" t="e">
        <f t="shared" ref="BP105:BP121" si="103">(BI105-BC105)*$AM$46</f>
        <v>#DIV/0!</v>
      </c>
      <c r="BQ105" s="37" t="e">
        <f t="shared" si="89"/>
        <v>#DIV/0!</v>
      </c>
      <c r="BR105" s="37" t="e">
        <f t="shared" ref="BR105:BR121" si="104">MIN(BQ105,BO105)</f>
        <v>#DIV/0!</v>
      </c>
    </row>
    <row r="106" spans="2:70">
      <c r="B106" s="34"/>
      <c r="C106" s="34"/>
      <c r="D106" s="34"/>
      <c r="E106" s="34"/>
      <c r="F106" s="34"/>
      <c r="G106" s="34"/>
      <c r="H106" s="57"/>
      <c r="I106" s="57"/>
      <c r="J106" s="89"/>
      <c r="K106" s="54" t="str">
        <f t="shared" si="71"/>
        <v/>
      </c>
      <c r="L106" s="54" t="str">
        <f t="shared" si="72"/>
        <v/>
      </c>
      <c r="M106" s="54" t="str">
        <f t="shared" si="73"/>
        <v/>
      </c>
      <c r="N106" s="54" t="str">
        <f t="shared" si="74"/>
        <v/>
      </c>
      <c r="O106" s="54" t="str">
        <f t="shared" si="75"/>
        <v/>
      </c>
      <c r="P106" s="54" t="str">
        <f t="shared" si="76"/>
        <v/>
      </c>
      <c r="Q106" s="54" t="str">
        <f t="shared" si="77"/>
        <v/>
      </c>
      <c r="R106" s="54" t="str">
        <f t="shared" si="78"/>
        <v/>
      </c>
      <c r="S106" s="54" t="str">
        <f t="shared" si="79"/>
        <v/>
      </c>
      <c r="T106" s="54" t="str">
        <f t="shared" si="80"/>
        <v/>
      </c>
      <c r="U106" s="72" t="str">
        <f t="shared" si="81"/>
        <v/>
      </c>
      <c r="W106" s="49" t="s">
        <v>277</v>
      </c>
      <c r="X106" s="8"/>
      <c r="Y106" s="107">
        <v>0.22396217253810347</v>
      </c>
      <c r="Z106" s="108">
        <v>0.13482508192418763</v>
      </c>
      <c r="AA106" s="107"/>
      <c r="AB106" s="107"/>
      <c r="AC106" s="107"/>
      <c r="AD106" s="107"/>
      <c r="AE106" s="107"/>
      <c r="AF106" s="107"/>
      <c r="AG106" s="107"/>
      <c r="AH106" s="107"/>
      <c r="AI106" s="107"/>
      <c r="AJ106" s="107"/>
      <c r="AO106" s="37">
        <f t="shared" si="82"/>
        <v>1</v>
      </c>
      <c r="AP106" s="37" t="e">
        <f t="shared" si="66"/>
        <v>#DIV/0!</v>
      </c>
      <c r="AQ106" s="37">
        <f t="shared" si="67"/>
        <v>0</v>
      </c>
      <c r="AR106" s="37">
        <f t="shared" si="83"/>
        <v>0</v>
      </c>
      <c r="AS106" s="37">
        <f t="shared" si="68"/>
        <v>0</v>
      </c>
      <c r="AT106" s="37">
        <f t="shared" si="69"/>
        <v>0</v>
      </c>
      <c r="AU106" s="37" t="e">
        <f t="shared" si="70"/>
        <v>#DIV/0!</v>
      </c>
      <c r="AV106" s="37" t="e">
        <f t="shared" si="84"/>
        <v>#DIV/0!</v>
      </c>
      <c r="AW106" s="37" t="e">
        <f t="shared" si="65"/>
        <v>#DIV/0!</v>
      </c>
      <c r="AX106" s="37" t="e">
        <f t="shared" si="85"/>
        <v>#DIV/0!</v>
      </c>
      <c r="AZ106" s="37" t="e">
        <f t="shared" si="90"/>
        <v>#DIV/0!</v>
      </c>
      <c r="BA106" s="37" t="e">
        <f t="shared" si="91"/>
        <v>#DIV/0!</v>
      </c>
      <c r="BB106" s="37" t="e">
        <f t="shared" ca="1" si="92"/>
        <v>#VALUE!</v>
      </c>
      <c r="BC106" s="37" t="e">
        <f t="shared" si="93"/>
        <v>#DIV/0!</v>
      </c>
      <c r="BD106" s="37" t="e">
        <f t="shared" si="86"/>
        <v>#DIV/0!</v>
      </c>
      <c r="BE106" s="37" t="e">
        <f t="shared" si="94"/>
        <v>#DIV/0!</v>
      </c>
      <c r="BF106" s="37" t="e">
        <f t="shared" si="95"/>
        <v>#DIV/0!</v>
      </c>
      <c r="BG106" s="37" t="e">
        <f t="shared" si="87"/>
        <v>#DIV/0!</v>
      </c>
      <c r="BH106" s="37" t="e">
        <f t="shared" ca="1" si="96"/>
        <v>#VALUE!</v>
      </c>
      <c r="BI106" s="37" t="e">
        <f t="shared" si="97"/>
        <v>#DIV/0!</v>
      </c>
      <c r="BJ106" s="37" t="e">
        <f t="shared" si="98"/>
        <v>#DIV/0!</v>
      </c>
      <c r="BK106" s="37" t="e">
        <f t="shared" si="99"/>
        <v>#DIV/0!</v>
      </c>
      <c r="BL106" s="37" t="e">
        <f t="shared" si="100"/>
        <v>#DIV/0!</v>
      </c>
      <c r="BM106" s="37" t="e">
        <f t="shared" si="88"/>
        <v>#DIV/0!</v>
      </c>
      <c r="BN106" s="37" t="e">
        <f t="shared" ca="1" si="101"/>
        <v>#VALUE!</v>
      </c>
      <c r="BO106" s="37" t="e">
        <f t="shared" si="102"/>
        <v>#DIV/0!</v>
      </c>
      <c r="BP106" s="37" t="e">
        <f t="shared" si="103"/>
        <v>#DIV/0!</v>
      </c>
      <c r="BQ106" s="37" t="e">
        <f t="shared" si="89"/>
        <v>#DIV/0!</v>
      </c>
      <c r="BR106" s="37" t="e">
        <f t="shared" si="104"/>
        <v>#DIV/0!</v>
      </c>
    </row>
    <row r="107" spans="2:70">
      <c r="B107" s="34"/>
      <c r="C107" s="34"/>
      <c r="D107" s="34"/>
      <c r="E107" s="34"/>
      <c r="F107" s="34"/>
      <c r="G107" s="34"/>
      <c r="H107" s="57"/>
      <c r="I107" s="57"/>
      <c r="J107" s="89"/>
      <c r="K107" s="54" t="str">
        <f t="shared" si="71"/>
        <v/>
      </c>
      <c r="L107" s="54" t="str">
        <f t="shared" si="72"/>
        <v/>
      </c>
      <c r="M107" s="54" t="str">
        <f t="shared" si="73"/>
        <v/>
      </c>
      <c r="N107" s="54" t="str">
        <f t="shared" si="74"/>
        <v/>
      </c>
      <c r="O107" s="54" t="str">
        <f t="shared" si="75"/>
        <v/>
      </c>
      <c r="P107" s="54" t="str">
        <f t="shared" si="76"/>
        <v/>
      </c>
      <c r="Q107" s="54" t="str">
        <f t="shared" si="77"/>
        <v/>
      </c>
      <c r="R107" s="54" t="str">
        <f t="shared" si="78"/>
        <v/>
      </c>
      <c r="S107" s="54" t="str">
        <f t="shared" si="79"/>
        <v/>
      </c>
      <c r="T107" s="54" t="str">
        <f t="shared" si="80"/>
        <v/>
      </c>
      <c r="U107" s="72" t="str">
        <f t="shared" si="81"/>
        <v/>
      </c>
      <c r="W107" s="49" t="s">
        <v>278</v>
      </c>
      <c r="X107" s="8"/>
      <c r="Y107" s="107">
        <v>2.8247807516667597E-2</v>
      </c>
      <c r="Z107" s="108">
        <v>2.3940172294172401E-2</v>
      </c>
      <c r="AA107" s="107"/>
      <c r="AB107" s="107"/>
      <c r="AC107" s="107"/>
      <c r="AD107" s="107"/>
      <c r="AE107" s="107"/>
      <c r="AF107" s="107"/>
      <c r="AG107" s="107"/>
      <c r="AH107" s="107"/>
      <c r="AI107" s="107"/>
      <c r="AJ107" s="107"/>
      <c r="AO107" s="37">
        <f t="shared" si="82"/>
        <v>1</v>
      </c>
      <c r="AP107" s="37" t="e">
        <f t="shared" si="66"/>
        <v>#DIV/0!</v>
      </c>
      <c r="AQ107" s="37">
        <f t="shared" si="67"/>
        <v>0</v>
      </c>
      <c r="AR107" s="37">
        <f t="shared" si="83"/>
        <v>0</v>
      </c>
      <c r="AS107" s="37">
        <f t="shared" si="68"/>
        <v>0</v>
      </c>
      <c r="AT107" s="37">
        <f t="shared" si="69"/>
        <v>0</v>
      </c>
      <c r="AU107" s="37" t="e">
        <f t="shared" si="70"/>
        <v>#DIV/0!</v>
      </c>
      <c r="AV107" s="37" t="e">
        <f t="shared" si="84"/>
        <v>#DIV/0!</v>
      </c>
      <c r="AW107" s="37" t="e">
        <f t="shared" si="65"/>
        <v>#DIV/0!</v>
      </c>
      <c r="AX107" s="37" t="e">
        <f t="shared" si="85"/>
        <v>#DIV/0!</v>
      </c>
      <c r="AZ107" s="37" t="e">
        <f t="shared" si="90"/>
        <v>#DIV/0!</v>
      </c>
      <c r="BA107" s="37" t="e">
        <f t="shared" si="91"/>
        <v>#DIV/0!</v>
      </c>
      <c r="BB107" s="37" t="e">
        <f t="shared" ca="1" si="92"/>
        <v>#VALUE!</v>
      </c>
      <c r="BC107" s="37" t="e">
        <f t="shared" si="93"/>
        <v>#DIV/0!</v>
      </c>
      <c r="BD107" s="37" t="e">
        <f t="shared" si="86"/>
        <v>#DIV/0!</v>
      </c>
      <c r="BE107" s="37" t="e">
        <f t="shared" si="94"/>
        <v>#DIV/0!</v>
      </c>
      <c r="BF107" s="37" t="e">
        <f t="shared" si="95"/>
        <v>#DIV/0!</v>
      </c>
      <c r="BG107" s="37" t="e">
        <f t="shared" si="87"/>
        <v>#DIV/0!</v>
      </c>
      <c r="BH107" s="37" t="e">
        <f t="shared" ca="1" si="96"/>
        <v>#VALUE!</v>
      </c>
      <c r="BI107" s="37" t="e">
        <f t="shared" si="97"/>
        <v>#DIV/0!</v>
      </c>
      <c r="BJ107" s="37" t="e">
        <f t="shared" si="98"/>
        <v>#DIV/0!</v>
      </c>
      <c r="BK107" s="37" t="e">
        <f t="shared" si="99"/>
        <v>#DIV/0!</v>
      </c>
      <c r="BL107" s="37" t="e">
        <f t="shared" si="100"/>
        <v>#DIV/0!</v>
      </c>
      <c r="BM107" s="37" t="e">
        <f t="shared" si="88"/>
        <v>#DIV/0!</v>
      </c>
      <c r="BN107" s="37" t="e">
        <f t="shared" ca="1" si="101"/>
        <v>#VALUE!</v>
      </c>
      <c r="BO107" s="37" t="e">
        <f t="shared" si="102"/>
        <v>#DIV/0!</v>
      </c>
      <c r="BP107" s="37" t="e">
        <f t="shared" si="103"/>
        <v>#DIV/0!</v>
      </c>
      <c r="BQ107" s="37" t="e">
        <f t="shared" si="89"/>
        <v>#DIV/0!</v>
      </c>
      <c r="BR107" s="37" t="e">
        <f t="shared" si="104"/>
        <v>#DIV/0!</v>
      </c>
    </row>
    <row r="108" spans="2:70">
      <c r="B108" s="34"/>
      <c r="C108" s="34"/>
      <c r="D108" s="34"/>
      <c r="E108" s="34"/>
      <c r="F108" s="34"/>
      <c r="G108" s="34"/>
      <c r="H108" s="57"/>
      <c r="I108" s="57"/>
      <c r="J108" s="89"/>
      <c r="K108" s="54" t="str">
        <f t="shared" si="71"/>
        <v/>
      </c>
      <c r="L108" s="54" t="str">
        <f t="shared" si="72"/>
        <v/>
      </c>
      <c r="M108" s="54" t="str">
        <f t="shared" si="73"/>
        <v/>
      </c>
      <c r="N108" s="54" t="str">
        <f t="shared" si="74"/>
        <v/>
      </c>
      <c r="O108" s="54" t="str">
        <f t="shared" si="75"/>
        <v/>
      </c>
      <c r="P108" s="54" t="str">
        <f t="shared" si="76"/>
        <v/>
      </c>
      <c r="Q108" s="54" t="str">
        <f t="shared" si="77"/>
        <v/>
      </c>
      <c r="R108" s="54" t="str">
        <f t="shared" si="78"/>
        <v/>
      </c>
      <c r="S108" s="54" t="str">
        <f t="shared" si="79"/>
        <v/>
      </c>
      <c r="T108" s="54" t="str">
        <f t="shared" si="80"/>
        <v/>
      </c>
      <c r="U108" s="72" t="str">
        <f t="shared" si="81"/>
        <v/>
      </c>
      <c r="W108" s="49" t="s">
        <v>279</v>
      </c>
      <c r="X108" s="8"/>
      <c r="Y108" s="107">
        <v>3.180850045253994E-2</v>
      </c>
      <c r="Z108" s="108">
        <v>2.6426661760333866E-2</v>
      </c>
      <c r="AA108" s="107"/>
      <c r="AB108" s="107"/>
      <c r="AC108" s="107"/>
      <c r="AD108" s="107"/>
      <c r="AE108" s="107"/>
      <c r="AF108" s="107"/>
      <c r="AG108" s="107"/>
      <c r="AH108" s="107"/>
      <c r="AI108" s="107"/>
      <c r="AJ108" s="107"/>
      <c r="AO108" s="37">
        <f t="shared" si="82"/>
        <v>1</v>
      </c>
      <c r="AP108" s="37" t="e">
        <f t="shared" si="66"/>
        <v>#DIV/0!</v>
      </c>
      <c r="AQ108" s="37">
        <f t="shared" si="67"/>
        <v>0</v>
      </c>
      <c r="AR108" s="37">
        <f t="shared" si="83"/>
        <v>0</v>
      </c>
      <c r="AS108" s="37">
        <f t="shared" si="68"/>
        <v>0</v>
      </c>
      <c r="AT108" s="37">
        <f t="shared" si="69"/>
        <v>0</v>
      </c>
      <c r="AU108" s="37" t="e">
        <f t="shared" si="70"/>
        <v>#DIV/0!</v>
      </c>
      <c r="AV108" s="37" t="e">
        <f t="shared" si="84"/>
        <v>#DIV/0!</v>
      </c>
      <c r="AW108" s="37" t="e">
        <f t="shared" si="65"/>
        <v>#DIV/0!</v>
      </c>
      <c r="AX108" s="37" t="e">
        <f t="shared" si="85"/>
        <v>#DIV/0!</v>
      </c>
      <c r="AZ108" s="37" t="e">
        <f t="shared" si="90"/>
        <v>#DIV/0!</v>
      </c>
      <c r="BA108" s="37" t="e">
        <f t="shared" si="91"/>
        <v>#DIV/0!</v>
      </c>
      <c r="BB108" s="37" t="e">
        <f t="shared" ca="1" si="92"/>
        <v>#VALUE!</v>
      </c>
      <c r="BC108" s="37" t="e">
        <f t="shared" si="93"/>
        <v>#DIV/0!</v>
      </c>
      <c r="BD108" s="37" t="e">
        <f t="shared" si="86"/>
        <v>#DIV/0!</v>
      </c>
      <c r="BE108" s="37" t="e">
        <f t="shared" si="94"/>
        <v>#DIV/0!</v>
      </c>
      <c r="BF108" s="37" t="e">
        <f t="shared" si="95"/>
        <v>#DIV/0!</v>
      </c>
      <c r="BG108" s="37" t="e">
        <f t="shared" si="87"/>
        <v>#DIV/0!</v>
      </c>
      <c r="BH108" s="37" t="e">
        <f t="shared" ca="1" si="96"/>
        <v>#VALUE!</v>
      </c>
      <c r="BI108" s="37" t="e">
        <f t="shared" si="97"/>
        <v>#DIV/0!</v>
      </c>
      <c r="BJ108" s="37" t="e">
        <f t="shared" si="98"/>
        <v>#DIV/0!</v>
      </c>
      <c r="BK108" s="37" t="e">
        <f t="shared" si="99"/>
        <v>#DIV/0!</v>
      </c>
      <c r="BL108" s="37" t="e">
        <f t="shared" si="100"/>
        <v>#DIV/0!</v>
      </c>
      <c r="BM108" s="37" t="e">
        <f t="shared" si="88"/>
        <v>#DIV/0!</v>
      </c>
      <c r="BN108" s="37" t="e">
        <f t="shared" ca="1" si="101"/>
        <v>#VALUE!</v>
      </c>
      <c r="BO108" s="37" t="e">
        <f t="shared" si="102"/>
        <v>#DIV/0!</v>
      </c>
      <c r="BP108" s="37" t="e">
        <f t="shared" si="103"/>
        <v>#DIV/0!</v>
      </c>
      <c r="BQ108" s="37" t="e">
        <f t="shared" si="89"/>
        <v>#DIV/0!</v>
      </c>
      <c r="BR108" s="37" t="e">
        <f t="shared" si="104"/>
        <v>#DIV/0!</v>
      </c>
    </row>
    <row r="109" spans="2:70">
      <c r="B109" s="34"/>
      <c r="C109" s="34"/>
      <c r="D109" s="34"/>
      <c r="E109" s="34"/>
      <c r="F109" s="34"/>
      <c r="G109" s="34"/>
      <c r="H109" s="57"/>
      <c r="I109" s="57"/>
      <c r="J109" s="89"/>
      <c r="K109" s="54" t="str">
        <f t="shared" si="71"/>
        <v/>
      </c>
      <c r="L109" s="54" t="str">
        <f t="shared" si="72"/>
        <v/>
      </c>
      <c r="M109" s="54" t="str">
        <f t="shared" si="73"/>
        <v/>
      </c>
      <c r="N109" s="54" t="str">
        <f t="shared" si="74"/>
        <v/>
      </c>
      <c r="O109" s="54" t="str">
        <f t="shared" si="75"/>
        <v/>
      </c>
      <c r="P109" s="54" t="str">
        <f t="shared" si="76"/>
        <v/>
      </c>
      <c r="Q109" s="54" t="str">
        <f t="shared" si="77"/>
        <v/>
      </c>
      <c r="R109" s="54" t="str">
        <f t="shared" si="78"/>
        <v/>
      </c>
      <c r="S109" s="54" t="str">
        <f t="shared" si="79"/>
        <v/>
      </c>
      <c r="T109" s="54" t="str">
        <f t="shared" si="80"/>
        <v/>
      </c>
      <c r="U109" s="72" t="str">
        <f t="shared" si="81"/>
        <v/>
      </c>
      <c r="W109" s="49" t="s">
        <v>280</v>
      </c>
      <c r="X109" s="8"/>
      <c r="Y109" s="107">
        <v>0.20062269158179299</v>
      </c>
      <c r="Z109" s="108">
        <v>0.12601249868797423</v>
      </c>
      <c r="AA109" s="107"/>
      <c r="AB109" s="107"/>
      <c r="AC109" s="107"/>
      <c r="AD109" s="107"/>
      <c r="AE109" s="107"/>
      <c r="AF109" s="107"/>
      <c r="AG109" s="107"/>
      <c r="AH109" s="107"/>
      <c r="AI109" s="107"/>
      <c r="AJ109" s="107"/>
      <c r="AO109" s="37">
        <f t="shared" si="82"/>
        <v>1</v>
      </c>
      <c r="AP109" s="37" t="e">
        <f t="shared" si="66"/>
        <v>#DIV/0!</v>
      </c>
      <c r="AQ109" s="37">
        <f t="shared" si="67"/>
        <v>0</v>
      </c>
      <c r="AR109" s="37">
        <f t="shared" si="83"/>
        <v>0</v>
      </c>
      <c r="AS109" s="37">
        <f t="shared" si="68"/>
        <v>0</v>
      </c>
      <c r="AT109" s="37">
        <f t="shared" si="69"/>
        <v>0</v>
      </c>
      <c r="AU109" s="37" t="e">
        <f t="shared" si="70"/>
        <v>#DIV/0!</v>
      </c>
      <c r="AV109" s="37" t="e">
        <f t="shared" si="84"/>
        <v>#DIV/0!</v>
      </c>
      <c r="AW109" s="37" t="e">
        <f t="shared" si="65"/>
        <v>#DIV/0!</v>
      </c>
      <c r="AX109" s="37" t="e">
        <f t="shared" si="85"/>
        <v>#DIV/0!</v>
      </c>
      <c r="AZ109" s="37" t="e">
        <f t="shared" si="90"/>
        <v>#DIV/0!</v>
      </c>
      <c r="BA109" s="37" t="e">
        <f t="shared" si="91"/>
        <v>#DIV/0!</v>
      </c>
      <c r="BB109" s="37" t="e">
        <f t="shared" ca="1" si="92"/>
        <v>#VALUE!</v>
      </c>
      <c r="BC109" s="37" t="e">
        <f t="shared" si="93"/>
        <v>#DIV/0!</v>
      </c>
      <c r="BD109" s="37" t="e">
        <f t="shared" si="86"/>
        <v>#DIV/0!</v>
      </c>
      <c r="BE109" s="37" t="e">
        <f t="shared" si="94"/>
        <v>#DIV/0!</v>
      </c>
      <c r="BF109" s="37" t="e">
        <f t="shared" si="95"/>
        <v>#DIV/0!</v>
      </c>
      <c r="BG109" s="37" t="e">
        <f t="shared" si="87"/>
        <v>#DIV/0!</v>
      </c>
      <c r="BH109" s="37" t="e">
        <f t="shared" ca="1" si="96"/>
        <v>#VALUE!</v>
      </c>
      <c r="BI109" s="37" t="e">
        <f t="shared" si="97"/>
        <v>#DIV/0!</v>
      </c>
      <c r="BJ109" s="37" t="e">
        <f t="shared" si="98"/>
        <v>#DIV/0!</v>
      </c>
      <c r="BK109" s="37" t="e">
        <f t="shared" si="99"/>
        <v>#DIV/0!</v>
      </c>
      <c r="BL109" s="37" t="e">
        <f t="shared" si="100"/>
        <v>#DIV/0!</v>
      </c>
      <c r="BM109" s="37" t="e">
        <f t="shared" si="88"/>
        <v>#DIV/0!</v>
      </c>
      <c r="BN109" s="37" t="e">
        <f t="shared" ca="1" si="101"/>
        <v>#VALUE!</v>
      </c>
      <c r="BO109" s="37" t="e">
        <f t="shared" si="102"/>
        <v>#DIV/0!</v>
      </c>
      <c r="BP109" s="37" t="e">
        <f t="shared" si="103"/>
        <v>#DIV/0!</v>
      </c>
      <c r="BQ109" s="37" t="e">
        <f t="shared" si="89"/>
        <v>#DIV/0!</v>
      </c>
      <c r="BR109" s="37" t="e">
        <f t="shared" si="104"/>
        <v>#DIV/0!</v>
      </c>
    </row>
    <row r="110" spans="2:70">
      <c r="B110" s="34"/>
      <c r="C110" s="34"/>
      <c r="D110" s="34"/>
      <c r="E110" s="34"/>
      <c r="F110" s="34"/>
      <c r="G110" s="34"/>
      <c r="H110" s="57"/>
      <c r="I110" s="57"/>
      <c r="J110" s="89"/>
      <c r="K110" s="54" t="str">
        <f t="shared" si="71"/>
        <v/>
      </c>
      <c r="L110" s="54" t="str">
        <f t="shared" si="72"/>
        <v/>
      </c>
      <c r="M110" s="54" t="str">
        <f t="shared" si="73"/>
        <v/>
      </c>
      <c r="N110" s="54" t="str">
        <f t="shared" si="74"/>
        <v/>
      </c>
      <c r="O110" s="54" t="str">
        <f t="shared" si="75"/>
        <v/>
      </c>
      <c r="P110" s="54" t="str">
        <f t="shared" si="76"/>
        <v/>
      </c>
      <c r="Q110" s="54" t="str">
        <f t="shared" si="77"/>
        <v/>
      </c>
      <c r="R110" s="54" t="str">
        <f t="shared" si="78"/>
        <v/>
      </c>
      <c r="S110" s="54" t="str">
        <f t="shared" si="79"/>
        <v/>
      </c>
      <c r="T110" s="54" t="str">
        <f t="shared" si="80"/>
        <v/>
      </c>
      <c r="U110" s="72" t="str">
        <f t="shared" si="81"/>
        <v/>
      </c>
      <c r="W110" s="49" t="s">
        <v>281</v>
      </c>
      <c r="X110" s="8"/>
      <c r="Y110" s="107">
        <v>1.2440432846679596E-2</v>
      </c>
      <c r="Z110" s="108">
        <v>7.4850549153538948E-3</v>
      </c>
      <c r="AA110" s="107"/>
      <c r="AB110" s="107"/>
      <c r="AC110" s="107"/>
      <c r="AD110" s="107"/>
      <c r="AE110" s="107"/>
      <c r="AF110" s="107"/>
      <c r="AG110" s="107"/>
      <c r="AH110" s="107"/>
      <c r="AI110" s="107"/>
      <c r="AJ110" s="107"/>
      <c r="AO110" s="37">
        <f t="shared" si="82"/>
        <v>1</v>
      </c>
      <c r="AP110" s="37" t="e">
        <f t="shared" si="66"/>
        <v>#DIV/0!</v>
      </c>
      <c r="AQ110" s="37">
        <f t="shared" si="67"/>
        <v>0</v>
      </c>
      <c r="AR110" s="37">
        <f t="shared" si="83"/>
        <v>0</v>
      </c>
      <c r="AS110" s="37">
        <f t="shared" si="68"/>
        <v>0</v>
      </c>
      <c r="AT110" s="37">
        <f t="shared" si="69"/>
        <v>0</v>
      </c>
      <c r="AU110" s="37" t="e">
        <f t="shared" si="70"/>
        <v>#DIV/0!</v>
      </c>
      <c r="AV110" s="37" t="e">
        <f t="shared" si="84"/>
        <v>#DIV/0!</v>
      </c>
      <c r="AW110" s="37" t="e">
        <f t="shared" si="65"/>
        <v>#DIV/0!</v>
      </c>
      <c r="AX110" s="37" t="e">
        <f t="shared" si="85"/>
        <v>#DIV/0!</v>
      </c>
      <c r="AZ110" s="37" t="e">
        <f t="shared" si="90"/>
        <v>#DIV/0!</v>
      </c>
      <c r="BA110" s="37" t="e">
        <f t="shared" si="91"/>
        <v>#DIV/0!</v>
      </c>
      <c r="BB110" s="37" t="e">
        <f t="shared" ca="1" si="92"/>
        <v>#VALUE!</v>
      </c>
      <c r="BC110" s="37" t="e">
        <f t="shared" si="93"/>
        <v>#DIV/0!</v>
      </c>
      <c r="BD110" s="37" t="e">
        <f t="shared" si="86"/>
        <v>#DIV/0!</v>
      </c>
      <c r="BE110" s="37" t="e">
        <f t="shared" si="94"/>
        <v>#DIV/0!</v>
      </c>
      <c r="BF110" s="37" t="e">
        <f t="shared" si="95"/>
        <v>#DIV/0!</v>
      </c>
      <c r="BG110" s="37" t="e">
        <f t="shared" si="87"/>
        <v>#DIV/0!</v>
      </c>
      <c r="BH110" s="37" t="e">
        <f t="shared" ca="1" si="96"/>
        <v>#VALUE!</v>
      </c>
      <c r="BI110" s="37" t="e">
        <f t="shared" si="97"/>
        <v>#DIV/0!</v>
      </c>
      <c r="BJ110" s="37" t="e">
        <f t="shared" si="98"/>
        <v>#DIV/0!</v>
      </c>
      <c r="BK110" s="37" t="e">
        <f t="shared" si="99"/>
        <v>#DIV/0!</v>
      </c>
      <c r="BL110" s="37" t="e">
        <f t="shared" si="100"/>
        <v>#DIV/0!</v>
      </c>
      <c r="BM110" s="37" t="e">
        <f t="shared" si="88"/>
        <v>#DIV/0!</v>
      </c>
      <c r="BN110" s="37" t="e">
        <f t="shared" ca="1" si="101"/>
        <v>#VALUE!</v>
      </c>
      <c r="BO110" s="37" t="e">
        <f t="shared" si="102"/>
        <v>#DIV/0!</v>
      </c>
      <c r="BP110" s="37" t="e">
        <f t="shared" si="103"/>
        <v>#DIV/0!</v>
      </c>
      <c r="BQ110" s="37" t="e">
        <f t="shared" si="89"/>
        <v>#DIV/0!</v>
      </c>
      <c r="BR110" s="37" t="e">
        <f t="shared" si="104"/>
        <v>#DIV/0!</v>
      </c>
    </row>
    <row r="111" spans="2:70">
      <c r="B111" s="34"/>
      <c r="C111" s="34"/>
      <c r="D111" s="34"/>
      <c r="E111" s="34"/>
      <c r="F111" s="34"/>
      <c r="G111" s="34"/>
      <c r="H111" s="57"/>
      <c r="I111" s="57"/>
      <c r="J111" s="89"/>
      <c r="K111" s="54" t="str">
        <f t="shared" si="71"/>
        <v/>
      </c>
      <c r="L111" s="54" t="str">
        <f t="shared" si="72"/>
        <v/>
      </c>
      <c r="M111" s="54" t="str">
        <f t="shared" si="73"/>
        <v/>
      </c>
      <c r="N111" s="54" t="str">
        <f t="shared" si="74"/>
        <v/>
      </c>
      <c r="O111" s="54" t="str">
        <f t="shared" si="75"/>
        <v/>
      </c>
      <c r="P111" s="54" t="str">
        <f t="shared" si="76"/>
        <v/>
      </c>
      <c r="Q111" s="54" t="str">
        <f t="shared" si="77"/>
        <v/>
      </c>
      <c r="R111" s="54" t="str">
        <f t="shared" si="78"/>
        <v/>
      </c>
      <c r="S111" s="54" t="str">
        <f t="shared" si="79"/>
        <v/>
      </c>
      <c r="T111" s="54" t="str">
        <f t="shared" si="80"/>
        <v/>
      </c>
      <c r="U111" s="72" t="str">
        <f t="shared" si="81"/>
        <v/>
      </c>
      <c r="W111" s="49" t="s">
        <v>282</v>
      </c>
      <c r="X111" s="8"/>
      <c r="Y111" s="107">
        <v>3.8140689391872602E-2</v>
      </c>
      <c r="Z111" s="108">
        <v>2.068706143694074E-2</v>
      </c>
      <c r="AA111" s="107"/>
      <c r="AB111" s="107"/>
      <c r="AC111" s="107"/>
      <c r="AD111" s="107"/>
      <c r="AE111" s="107"/>
      <c r="AF111" s="107"/>
      <c r="AG111" s="107"/>
      <c r="AH111" s="107"/>
      <c r="AI111" s="107"/>
      <c r="AJ111" s="107"/>
      <c r="AO111" s="37">
        <f t="shared" si="82"/>
        <v>1</v>
      </c>
      <c r="AP111" s="37" t="e">
        <f t="shared" si="66"/>
        <v>#DIV/0!</v>
      </c>
      <c r="AQ111" s="37">
        <f t="shared" si="67"/>
        <v>0</v>
      </c>
      <c r="AR111" s="37">
        <f t="shared" si="83"/>
        <v>0</v>
      </c>
      <c r="AS111" s="37">
        <f t="shared" si="68"/>
        <v>0</v>
      </c>
      <c r="AT111" s="37">
        <f t="shared" si="69"/>
        <v>0</v>
      </c>
      <c r="AU111" s="37" t="e">
        <f t="shared" si="70"/>
        <v>#DIV/0!</v>
      </c>
      <c r="AV111" s="37" t="e">
        <f t="shared" si="84"/>
        <v>#DIV/0!</v>
      </c>
      <c r="AW111" s="37" t="e">
        <f t="shared" si="65"/>
        <v>#DIV/0!</v>
      </c>
      <c r="AX111" s="37" t="e">
        <f t="shared" si="85"/>
        <v>#DIV/0!</v>
      </c>
      <c r="AZ111" s="37" t="e">
        <f t="shared" si="90"/>
        <v>#DIV/0!</v>
      </c>
      <c r="BA111" s="37" t="e">
        <f t="shared" si="91"/>
        <v>#DIV/0!</v>
      </c>
      <c r="BB111" s="37" t="e">
        <f t="shared" ca="1" si="92"/>
        <v>#VALUE!</v>
      </c>
      <c r="BC111" s="37" t="e">
        <f t="shared" si="93"/>
        <v>#DIV/0!</v>
      </c>
      <c r="BD111" s="37" t="e">
        <f t="shared" si="86"/>
        <v>#DIV/0!</v>
      </c>
      <c r="BE111" s="37" t="e">
        <f t="shared" si="94"/>
        <v>#DIV/0!</v>
      </c>
      <c r="BF111" s="37" t="e">
        <f t="shared" si="95"/>
        <v>#DIV/0!</v>
      </c>
      <c r="BG111" s="37" t="e">
        <f t="shared" si="87"/>
        <v>#DIV/0!</v>
      </c>
      <c r="BH111" s="37" t="e">
        <f t="shared" ca="1" si="96"/>
        <v>#VALUE!</v>
      </c>
      <c r="BI111" s="37" t="e">
        <f t="shared" si="97"/>
        <v>#DIV/0!</v>
      </c>
      <c r="BJ111" s="37" t="e">
        <f t="shared" si="98"/>
        <v>#DIV/0!</v>
      </c>
      <c r="BK111" s="37" t="e">
        <f t="shared" si="99"/>
        <v>#DIV/0!</v>
      </c>
      <c r="BL111" s="37" t="e">
        <f t="shared" si="100"/>
        <v>#DIV/0!</v>
      </c>
      <c r="BM111" s="37" t="e">
        <f t="shared" si="88"/>
        <v>#DIV/0!</v>
      </c>
      <c r="BN111" s="37" t="e">
        <f t="shared" ca="1" si="101"/>
        <v>#VALUE!</v>
      </c>
      <c r="BO111" s="37" t="e">
        <f t="shared" si="102"/>
        <v>#DIV/0!</v>
      </c>
      <c r="BP111" s="37" t="e">
        <f t="shared" si="103"/>
        <v>#DIV/0!</v>
      </c>
      <c r="BQ111" s="37" t="e">
        <f t="shared" si="89"/>
        <v>#DIV/0!</v>
      </c>
      <c r="BR111" s="37" t="e">
        <f t="shared" si="104"/>
        <v>#DIV/0!</v>
      </c>
    </row>
    <row r="112" spans="2:70">
      <c r="B112" s="34"/>
      <c r="C112" s="34"/>
      <c r="D112" s="34"/>
      <c r="E112" s="34"/>
      <c r="F112" s="34"/>
      <c r="G112" s="34"/>
      <c r="H112" s="57"/>
      <c r="I112" s="57"/>
      <c r="J112" s="89"/>
      <c r="K112" s="54" t="str">
        <f t="shared" si="71"/>
        <v/>
      </c>
      <c r="L112" s="54" t="str">
        <f t="shared" si="72"/>
        <v/>
      </c>
      <c r="M112" s="54" t="str">
        <f t="shared" si="73"/>
        <v/>
      </c>
      <c r="N112" s="54" t="str">
        <f t="shared" si="74"/>
        <v/>
      </c>
      <c r="O112" s="54" t="str">
        <f t="shared" si="75"/>
        <v/>
      </c>
      <c r="P112" s="54" t="str">
        <f t="shared" si="76"/>
        <v/>
      </c>
      <c r="Q112" s="54" t="str">
        <f t="shared" si="77"/>
        <v/>
      </c>
      <c r="R112" s="54" t="str">
        <f t="shared" si="78"/>
        <v/>
      </c>
      <c r="S112" s="54" t="str">
        <f t="shared" si="79"/>
        <v/>
      </c>
      <c r="T112" s="54" t="str">
        <f t="shared" si="80"/>
        <v/>
      </c>
      <c r="U112" s="72" t="str">
        <f t="shared" si="81"/>
        <v/>
      </c>
      <c r="W112" s="7" t="s">
        <v>283</v>
      </c>
      <c r="X112" s="8"/>
      <c r="Y112" s="107">
        <v>1.3115163101457248E-2</v>
      </c>
      <c r="Z112" s="108">
        <v>1.2339858925275195E-2</v>
      </c>
      <c r="AA112" s="107"/>
      <c r="AB112" s="107"/>
      <c r="AC112" s="107"/>
      <c r="AD112" s="107"/>
      <c r="AE112" s="107"/>
      <c r="AF112" s="107"/>
      <c r="AG112" s="107"/>
      <c r="AH112" s="107"/>
      <c r="AI112" s="107"/>
      <c r="AJ112" s="107"/>
      <c r="AO112" s="37">
        <f t="shared" si="82"/>
        <v>1</v>
      </c>
      <c r="AP112" s="37" t="e">
        <f t="shared" si="66"/>
        <v>#DIV/0!</v>
      </c>
      <c r="AQ112" s="37">
        <f t="shared" si="67"/>
        <v>0</v>
      </c>
      <c r="AR112" s="37">
        <f t="shared" si="83"/>
        <v>0</v>
      </c>
      <c r="AS112" s="37">
        <f t="shared" si="68"/>
        <v>0</v>
      </c>
      <c r="AT112" s="37">
        <f t="shared" si="69"/>
        <v>0</v>
      </c>
      <c r="AU112" s="37" t="e">
        <f t="shared" si="70"/>
        <v>#DIV/0!</v>
      </c>
      <c r="AV112" s="37" t="e">
        <f t="shared" si="84"/>
        <v>#DIV/0!</v>
      </c>
      <c r="AW112" s="37" t="e">
        <f t="shared" si="65"/>
        <v>#DIV/0!</v>
      </c>
      <c r="AX112" s="37" t="e">
        <f t="shared" si="85"/>
        <v>#DIV/0!</v>
      </c>
      <c r="AZ112" s="37" t="e">
        <f t="shared" si="90"/>
        <v>#DIV/0!</v>
      </c>
      <c r="BA112" s="37" t="e">
        <f t="shared" si="91"/>
        <v>#DIV/0!</v>
      </c>
      <c r="BB112" s="37" t="e">
        <f t="shared" ca="1" si="92"/>
        <v>#VALUE!</v>
      </c>
      <c r="BC112" s="37" t="e">
        <f t="shared" si="93"/>
        <v>#DIV/0!</v>
      </c>
      <c r="BD112" s="37" t="e">
        <f t="shared" si="86"/>
        <v>#DIV/0!</v>
      </c>
      <c r="BE112" s="37" t="e">
        <f t="shared" si="94"/>
        <v>#DIV/0!</v>
      </c>
      <c r="BF112" s="37" t="e">
        <f t="shared" si="95"/>
        <v>#DIV/0!</v>
      </c>
      <c r="BG112" s="37" t="e">
        <f t="shared" si="87"/>
        <v>#DIV/0!</v>
      </c>
      <c r="BH112" s="37" t="e">
        <f t="shared" ca="1" si="96"/>
        <v>#VALUE!</v>
      </c>
      <c r="BI112" s="37" t="e">
        <f t="shared" si="97"/>
        <v>#DIV/0!</v>
      </c>
      <c r="BJ112" s="37" t="e">
        <f t="shared" si="98"/>
        <v>#DIV/0!</v>
      </c>
      <c r="BK112" s="37" t="e">
        <f t="shared" si="99"/>
        <v>#DIV/0!</v>
      </c>
      <c r="BL112" s="37" t="e">
        <f t="shared" si="100"/>
        <v>#DIV/0!</v>
      </c>
      <c r="BM112" s="37" t="e">
        <f t="shared" si="88"/>
        <v>#DIV/0!</v>
      </c>
      <c r="BN112" s="37" t="e">
        <f t="shared" ca="1" si="101"/>
        <v>#VALUE!</v>
      </c>
      <c r="BO112" s="37" t="e">
        <f t="shared" si="102"/>
        <v>#DIV/0!</v>
      </c>
      <c r="BP112" s="37" t="e">
        <f t="shared" si="103"/>
        <v>#DIV/0!</v>
      </c>
      <c r="BQ112" s="37" t="e">
        <f t="shared" si="89"/>
        <v>#DIV/0!</v>
      </c>
      <c r="BR112" s="37" t="e">
        <f t="shared" si="104"/>
        <v>#DIV/0!</v>
      </c>
    </row>
    <row r="113" spans="2:70">
      <c r="B113" s="34"/>
      <c r="C113" s="34"/>
      <c r="D113" s="34"/>
      <c r="E113" s="34"/>
      <c r="F113" s="34"/>
      <c r="G113" s="34"/>
      <c r="H113" s="57"/>
      <c r="I113" s="57"/>
      <c r="J113" s="89"/>
      <c r="K113" s="54" t="str">
        <f t="shared" si="71"/>
        <v/>
      </c>
      <c r="L113" s="54" t="str">
        <f t="shared" si="72"/>
        <v/>
      </c>
      <c r="M113" s="54" t="str">
        <f t="shared" si="73"/>
        <v/>
      </c>
      <c r="N113" s="54" t="str">
        <f t="shared" si="74"/>
        <v/>
      </c>
      <c r="O113" s="54" t="str">
        <f t="shared" si="75"/>
        <v/>
      </c>
      <c r="P113" s="54" t="str">
        <f t="shared" si="76"/>
        <v/>
      </c>
      <c r="Q113" s="54" t="str">
        <f t="shared" si="77"/>
        <v/>
      </c>
      <c r="R113" s="54" t="str">
        <f t="shared" si="78"/>
        <v/>
      </c>
      <c r="S113" s="54" t="str">
        <f t="shared" si="79"/>
        <v/>
      </c>
      <c r="T113" s="54" t="str">
        <f t="shared" si="80"/>
        <v/>
      </c>
      <c r="U113" s="72" t="str">
        <f t="shared" si="81"/>
        <v/>
      </c>
      <c r="W113" s="9" t="s">
        <v>284</v>
      </c>
      <c r="X113" s="10"/>
      <c r="Y113" s="117">
        <v>3.0776108895943215E-2</v>
      </c>
      <c r="Z113" s="118">
        <v>2.2180618775864521E-2</v>
      </c>
      <c r="AA113" s="107"/>
      <c r="AB113" s="107"/>
      <c r="AC113" s="107"/>
      <c r="AD113" s="107"/>
      <c r="AE113" s="107"/>
      <c r="AF113" s="107"/>
      <c r="AG113" s="107"/>
      <c r="AH113" s="107"/>
      <c r="AI113" s="107"/>
      <c r="AJ113" s="107"/>
      <c r="AO113" s="37">
        <f t="shared" si="82"/>
        <v>1</v>
      </c>
      <c r="AP113" s="37" t="e">
        <f t="shared" si="66"/>
        <v>#DIV/0!</v>
      </c>
      <c r="AQ113" s="37">
        <f t="shared" si="67"/>
        <v>0</v>
      </c>
      <c r="AR113" s="37">
        <f t="shared" si="83"/>
        <v>0</v>
      </c>
      <c r="AS113" s="37">
        <f t="shared" si="68"/>
        <v>0</v>
      </c>
      <c r="AT113" s="37">
        <f t="shared" si="69"/>
        <v>0</v>
      </c>
      <c r="AU113" s="37" t="e">
        <f t="shared" si="70"/>
        <v>#DIV/0!</v>
      </c>
      <c r="AV113" s="37" t="e">
        <f t="shared" si="84"/>
        <v>#DIV/0!</v>
      </c>
      <c r="AW113" s="37" t="e">
        <f t="shared" si="65"/>
        <v>#DIV/0!</v>
      </c>
      <c r="AX113" s="37" t="e">
        <f t="shared" si="85"/>
        <v>#DIV/0!</v>
      </c>
      <c r="AZ113" s="37" t="e">
        <f t="shared" si="90"/>
        <v>#DIV/0!</v>
      </c>
      <c r="BA113" s="37" t="e">
        <f t="shared" si="91"/>
        <v>#DIV/0!</v>
      </c>
      <c r="BB113" s="37" t="e">
        <f t="shared" ca="1" si="92"/>
        <v>#VALUE!</v>
      </c>
      <c r="BC113" s="37" t="e">
        <f t="shared" si="93"/>
        <v>#DIV/0!</v>
      </c>
      <c r="BD113" s="37" t="e">
        <f t="shared" si="86"/>
        <v>#DIV/0!</v>
      </c>
      <c r="BE113" s="37" t="e">
        <f t="shared" si="94"/>
        <v>#DIV/0!</v>
      </c>
      <c r="BF113" s="37" t="e">
        <f t="shared" si="95"/>
        <v>#DIV/0!</v>
      </c>
      <c r="BG113" s="37" t="e">
        <f t="shared" si="87"/>
        <v>#DIV/0!</v>
      </c>
      <c r="BH113" s="37" t="e">
        <f t="shared" ca="1" si="96"/>
        <v>#VALUE!</v>
      </c>
      <c r="BI113" s="37" t="e">
        <f t="shared" si="97"/>
        <v>#DIV/0!</v>
      </c>
      <c r="BJ113" s="37" t="e">
        <f t="shared" si="98"/>
        <v>#DIV/0!</v>
      </c>
      <c r="BK113" s="37" t="e">
        <f t="shared" si="99"/>
        <v>#DIV/0!</v>
      </c>
      <c r="BL113" s="37" t="e">
        <f t="shared" si="100"/>
        <v>#DIV/0!</v>
      </c>
      <c r="BM113" s="37" t="e">
        <f t="shared" si="88"/>
        <v>#DIV/0!</v>
      </c>
      <c r="BN113" s="37" t="e">
        <f t="shared" ca="1" si="101"/>
        <v>#VALUE!</v>
      </c>
      <c r="BO113" s="37" t="e">
        <f t="shared" si="102"/>
        <v>#DIV/0!</v>
      </c>
      <c r="BP113" s="37" t="e">
        <f t="shared" si="103"/>
        <v>#DIV/0!</v>
      </c>
      <c r="BQ113" s="37" t="e">
        <f t="shared" si="89"/>
        <v>#DIV/0!</v>
      </c>
      <c r="BR113" s="37" t="e">
        <f t="shared" si="104"/>
        <v>#DIV/0!</v>
      </c>
    </row>
    <row r="114" spans="2:70">
      <c r="B114" s="34"/>
      <c r="C114" s="34"/>
      <c r="D114" s="34"/>
      <c r="E114" s="34"/>
      <c r="F114" s="34"/>
      <c r="G114" s="34"/>
      <c r="H114" s="57"/>
      <c r="I114" s="57"/>
      <c r="J114" s="89"/>
      <c r="K114" s="54" t="str">
        <f t="shared" si="71"/>
        <v/>
      </c>
      <c r="L114" s="54" t="str">
        <f t="shared" si="72"/>
        <v/>
      </c>
      <c r="M114" s="54" t="str">
        <f t="shared" si="73"/>
        <v/>
      </c>
      <c r="N114" s="54" t="str">
        <f t="shared" si="74"/>
        <v/>
      </c>
      <c r="O114" s="54" t="str">
        <f t="shared" si="75"/>
        <v/>
      </c>
      <c r="P114" s="54" t="str">
        <f t="shared" si="76"/>
        <v/>
      </c>
      <c r="Q114" s="54" t="str">
        <f t="shared" si="77"/>
        <v/>
      </c>
      <c r="R114" s="54" t="str">
        <f t="shared" si="78"/>
        <v/>
      </c>
      <c r="S114" s="54" t="str">
        <f t="shared" si="79"/>
        <v/>
      </c>
      <c r="T114" s="54" t="str">
        <f t="shared" si="80"/>
        <v/>
      </c>
      <c r="U114" s="72" t="str">
        <f t="shared" si="81"/>
        <v/>
      </c>
      <c r="AO114" s="37">
        <f t="shared" si="82"/>
        <v>1</v>
      </c>
      <c r="AP114" s="37" t="e">
        <f t="shared" si="66"/>
        <v>#DIV/0!</v>
      </c>
      <c r="AQ114" s="37">
        <f t="shared" si="67"/>
        <v>0</v>
      </c>
      <c r="AR114" s="37">
        <f t="shared" si="83"/>
        <v>0</v>
      </c>
      <c r="AS114" s="37">
        <f t="shared" si="68"/>
        <v>0</v>
      </c>
      <c r="AT114" s="37">
        <f t="shared" si="69"/>
        <v>0</v>
      </c>
      <c r="AU114" s="37" t="e">
        <f t="shared" si="70"/>
        <v>#DIV/0!</v>
      </c>
      <c r="AV114" s="37" t="e">
        <f t="shared" si="84"/>
        <v>#DIV/0!</v>
      </c>
      <c r="AW114" s="37" t="e">
        <f t="shared" si="65"/>
        <v>#DIV/0!</v>
      </c>
      <c r="AX114" s="37" t="e">
        <f t="shared" si="85"/>
        <v>#DIV/0!</v>
      </c>
      <c r="AZ114" s="37" t="e">
        <f t="shared" si="90"/>
        <v>#DIV/0!</v>
      </c>
      <c r="BA114" s="37" t="e">
        <f t="shared" si="91"/>
        <v>#DIV/0!</v>
      </c>
      <c r="BB114" s="37" t="e">
        <f t="shared" ca="1" si="92"/>
        <v>#VALUE!</v>
      </c>
      <c r="BC114" s="37" t="e">
        <f t="shared" si="93"/>
        <v>#DIV/0!</v>
      </c>
      <c r="BD114" s="37" t="e">
        <f t="shared" si="86"/>
        <v>#DIV/0!</v>
      </c>
      <c r="BE114" s="37" t="e">
        <f t="shared" si="94"/>
        <v>#DIV/0!</v>
      </c>
      <c r="BF114" s="37" t="e">
        <f t="shared" si="95"/>
        <v>#DIV/0!</v>
      </c>
      <c r="BG114" s="37" t="e">
        <f t="shared" si="87"/>
        <v>#DIV/0!</v>
      </c>
      <c r="BH114" s="37" t="e">
        <f t="shared" ca="1" si="96"/>
        <v>#VALUE!</v>
      </c>
      <c r="BI114" s="37" t="e">
        <f t="shared" si="97"/>
        <v>#DIV/0!</v>
      </c>
      <c r="BJ114" s="37" t="e">
        <f t="shared" si="98"/>
        <v>#DIV/0!</v>
      </c>
      <c r="BK114" s="37" t="e">
        <f t="shared" si="99"/>
        <v>#DIV/0!</v>
      </c>
      <c r="BL114" s="37" t="e">
        <f t="shared" si="100"/>
        <v>#DIV/0!</v>
      </c>
      <c r="BM114" s="37" t="e">
        <f t="shared" si="88"/>
        <v>#DIV/0!</v>
      </c>
      <c r="BN114" s="37" t="e">
        <f t="shared" ca="1" si="101"/>
        <v>#VALUE!</v>
      </c>
      <c r="BO114" s="37" t="e">
        <f t="shared" si="102"/>
        <v>#DIV/0!</v>
      </c>
      <c r="BP114" s="37" t="e">
        <f t="shared" si="103"/>
        <v>#DIV/0!</v>
      </c>
      <c r="BQ114" s="37" t="e">
        <f t="shared" si="89"/>
        <v>#DIV/0!</v>
      </c>
      <c r="BR114" s="37" t="e">
        <f t="shared" si="104"/>
        <v>#DIV/0!</v>
      </c>
    </row>
    <row r="115" spans="2:70">
      <c r="B115" s="34"/>
      <c r="C115" s="34"/>
      <c r="D115" s="34"/>
      <c r="E115" s="34"/>
      <c r="F115" s="34"/>
      <c r="G115" s="34"/>
      <c r="H115" s="57"/>
      <c r="I115" s="57"/>
      <c r="J115" s="89"/>
      <c r="K115" s="54" t="str">
        <f t="shared" si="71"/>
        <v/>
      </c>
      <c r="L115" s="54" t="str">
        <f t="shared" si="72"/>
        <v/>
      </c>
      <c r="M115" s="54" t="str">
        <f t="shared" si="73"/>
        <v/>
      </c>
      <c r="N115" s="54" t="str">
        <f t="shared" si="74"/>
        <v/>
      </c>
      <c r="O115" s="54" t="str">
        <f t="shared" si="75"/>
        <v/>
      </c>
      <c r="P115" s="54" t="str">
        <f t="shared" si="76"/>
        <v/>
      </c>
      <c r="Q115" s="54" t="str">
        <f t="shared" si="77"/>
        <v/>
      </c>
      <c r="R115" s="54" t="str">
        <f t="shared" si="78"/>
        <v/>
      </c>
      <c r="S115" s="54" t="str">
        <f t="shared" si="79"/>
        <v/>
      </c>
      <c r="T115" s="54" t="str">
        <f t="shared" si="80"/>
        <v/>
      </c>
      <c r="U115" s="72" t="str">
        <f t="shared" si="81"/>
        <v/>
      </c>
      <c r="AO115" s="37">
        <f t="shared" si="82"/>
        <v>1</v>
      </c>
      <c r="AP115" s="37" t="e">
        <f t="shared" si="66"/>
        <v>#DIV/0!</v>
      </c>
      <c r="AQ115" s="37">
        <f t="shared" si="67"/>
        <v>0</v>
      </c>
      <c r="AR115" s="37">
        <f t="shared" si="83"/>
        <v>0</v>
      </c>
      <c r="AS115" s="37">
        <f t="shared" si="68"/>
        <v>0</v>
      </c>
      <c r="AT115" s="37">
        <f t="shared" si="69"/>
        <v>0</v>
      </c>
      <c r="AU115" s="37" t="e">
        <f t="shared" si="70"/>
        <v>#DIV/0!</v>
      </c>
      <c r="AV115" s="37" t="e">
        <f t="shared" si="84"/>
        <v>#DIV/0!</v>
      </c>
      <c r="AW115" s="37" t="e">
        <f t="shared" si="65"/>
        <v>#DIV/0!</v>
      </c>
      <c r="AX115" s="37" t="e">
        <f t="shared" si="85"/>
        <v>#DIV/0!</v>
      </c>
      <c r="AZ115" s="37" t="e">
        <f t="shared" si="90"/>
        <v>#DIV/0!</v>
      </c>
      <c r="BA115" s="37" t="e">
        <f t="shared" si="91"/>
        <v>#DIV/0!</v>
      </c>
      <c r="BB115" s="37" t="e">
        <f t="shared" ca="1" si="92"/>
        <v>#VALUE!</v>
      </c>
      <c r="BC115" s="37" t="e">
        <f t="shared" si="93"/>
        <v>#DIV/0!</v>
      </c>
      <c r="BD115" s="37" t="e">
        <f t="shared" si="86"/>
        <v>#DIV/0!</v>
      </c>
      <c r="BE115" s="37" t="e">
        <f t="shared" si="94"/>
        <v>#DIV/0!</v>
      </c>
      <c r="BF115" s="37" t="e">
        <f t="shared" si="95"/>
        <v>#DIV/0!</v>
      </c>
      <c r="BG115" s="37" t="e">
        <f t="shared" si="87"/>
        <v>#DIV/0!</v>
      </c>
      <c r="BH115" s="37" t="e">
        <f t="shared" ca="1" si="96"/>
        <v>#VALUE!</v>
      </c>
      <c r="BI115" s="37" t="e">
        <f t="shared" si="97"/>
        <v>#DIV/0!</v>
      </c>
      <c r="BJ115" s="37" t="e">
        <f t="shared" si="98"/>
        <v>#DIV/0!</v>
      </c>
      <c r="BK115" s="37" t="e">
        <f t="shared" si="99"/>
        <v>#DIV/0!</v>
      </c>
      <c r="BL115" s="37" t="e">
        <f t="shared" si="100"/>
        <v>#DIV/0!</v>
      </c>
      <c r="BM115" s="37" t="e">
        <f t="shared" si="88"/>
        <v>#DIV/0!</v>
      </c>
      <c r="BN115" s="37" t="e">
        <f t="shared" ca="1" si="101"/>
        <v>#VALUE!</v>
      </c>
      <c r="BO115" s="37" t="e">
        <f t="shared" si="102"/>
        <v>#DIV/0!</v>
      </c>
      <c r="BP115" s="37" t="e">
        <f t="shared" si="103"/>
        <v>#DIV/0!</v>
      </c>
      <c r="BQ115" s="37" t="e">
        <f t="shared" si="89"/>
        <v>#DIV/0!</v>
      </c>
      <c r="BR115" s="37" t="e">
        <f t="shared" si="104"/>
        <v>#DIV/0!</v>
      </c>
    </row>
    <row r="116" spans="2:70">
      <c r="B116" s="34"/>
      <c r="C116" s="34"/>
      <c r="D116" s="34"/>
      <c r="E116" s="34"/>
      <c r="F116" s="34"/>
      <c r="G116" s="34"/>
      <c r="H116" s="57"/>
      <c r="I116" s="57"/>
      <c r="J116" s="89"/>
      <c r="K116" s="54" t="str">
        <f t="shared" si="71"/>
        <v/>
      </c>
      <c r="L116" s="54" t="str">
        <f t="shared" si="72"/>
        <v/>
      </c>
      <c r="M116" s="54" t="str">
        <f t="shared" si="73"/>
        <v/>
      </c>
      <c r="N116" s="54" t="str">
        <f t="shared" si="74"/>
        <v/>
      </c>
      <c r="O116" s="54" t="str">
        <f t="shared" si="75"/>
        <v/>
      </c>
      <c r="P116" s="54" t="str">
        <f t="shared" si="76"/>
        <v/>
      </c>
      <c r="Q116" s="54" t="str">
        <f t="shared" si="77"/>
        <v/>
      </c>
      <c r="R116" s="54" t="str">
        <f t="shared" si="78"/>
        <v/>
      </c>
      <c r="S116" s="54" t="str">
        <f t="shared" si="79"/>
        <v/>
      </c>
      <c r="T116" s="54" t="str">
        <f t="shared" si="80"/>
        <v/>
      </c>
      <c r="U116" s="72" t="str">
        <f t="shared" si="81"/>
        <v/>
      </c>
      <c r="AO116" s="37">
        <f t="shared" si="82"/>
        <v>1</v>
      </c>
      <c r="AP116" s="37" t="e">
        <f t="shared" si="66"/>
        <v>#DIV/0!</v>
      </c>
      <c r="AQ116" s="37">
        <f t="shared" si="67"/>
        <v>0</v>
      </c>
      <c r="AR116" s="37">
        <f t="shared" si="83"/>
        <v>0</v>
      </c>
      <c r="AS116" s="37">
        <f t="shared" si="68"/>
        <v>0</v>
      </c>
      <c r="AT116" s="37">
        <f t="shared" si="69"/>
        <v>0</v>
      </c>
      <c r="AU116" s="37" t="e">
        <f t="shared" si="70"/>
        <v>#DIV/0!</v>
      </c>
      <c r="AV116" s="37" t="e">
        <f t="shared" si="84"/>
        <v>#DIV/0!</v>
      </c>
      <c r="AW116" s="37" t="e">
        <f t="shared" ref="AW116:AW121" si="105">AV116-0.009*AQ116</f>
        <v>#DIV/0!</v>
      </c>
      <c r="AX116" s="37" t="e">
        <f t="shared" si="85"/>
        <v>#DIV/0!</v>
      </c>
      <c r="AZ116" s="37" t="e">
        <f t="shared" si="90"/>
        <v>#DIV/0!</v>
      </c>
      <c r="BA116" s="37" t="e">
        <f t="shared" si="91"/>
        <v>#DIV/0!</v>
      </c>
      <c r="BB116" s="37" t="e">
        <f t="shared" ca="1" si="92"/>
        <v>#VALUE!</v>
      </c>
      <c r="BC116" s="37" t="e">
        <f t="shared" si="93"/>
        <v>#DIV/0!</v>
      </c>
      <c r="BD116" s="37" t="e">
        <f t="shared" si="86"/>
        <v>#DIV/0!</v>
      </c>
      <c r="BE116" s="37" t="e">
        <f t="shared" si="94"/>
        <v>#DIV/0!</v>
      </c>
      <c r="BF116" s="37" t="e">
        <f t="shared" si="95"/>
        <v>#DIV/0!</v>
      </c>
      <c r="BG116" s="37" t="e">
        <f t="shared" si="87"/>
        <v>#DIV/0!</v>
      </c>
      <c r="BH116" s="37" t="e">
        <f t="shared" ca="1" si="96"/>
        <v>#VALUE!</v>
      </c>
      <c r="BI116" s="37" t="e">
        <f t="shared" si="97"/>
        <v>#DIV/0!</v>
      </c>
      <c r="BJ116" s="37" t="e">
        <f t="shared" si="98"/>
        <v>#DIV/0!</v>
      </c>
      <c r="BK116" s="37" t="e">
        <f t="shared" si="99"/>
        <v>#DIV/0!</v>
      </c>
      <c r="BL116" s="37" t="e">
        <f t="shared" si="100"/>
        <v>#DIV/0!</v>
      </c>
      <c r="BM116" s="37" t="e">
        <f t="shared" si="88"/>
        <v>#DIV/0!</v>
      </c>
      <c r="BN116" s="37" t="e">
        <f t="shared" ca="1" si="101"/>
        <v>#VALUE!</v>
      </c>
      <c r="BO116" s="37" t="e">
        <f t="shared" si="102"/>
        <v>#DIV/0!</v>
      </c>
      <c r="BP116" s="37" t="e">
        <f t="shared" si="103"/>
        <v>#DIV/0!</v>
      </c>
      <c r="BQ116" s="37" t="e">
        <f t="shared" si="89"/>
        <v>#DIV/0!</v>
      </c>
      <c r="BR116" s="37" t="e">
        <f t="shared" si="104"/>
        <v>#DIV/0!</v>
      </c>
    </row>
    <row r="117" spans="2:70">
      <c r="B117" s="34"/>
      <c r="C117" s="34"/>
      <c r="D117" s="34"/>
      <c r="E117" s="34"/>
      <c r="F117" s="34"/>
      <c r="G117" s="34"/>
      <c r="H117" s="57"/>
      <c r="I117" s="57"/>
      <c r="J117" s="89"/>
      <c r="K117" s="54" t="str">
        <f t="shared" si="71"/>
        <v/>
      </c>
      <c r="L117" s="54" t="str">
        <f t="shared" si="72"/>
        <v/>
      </c>
      <c r="M117" s="54" t="str">
        <f t="shared" si="73"/>
        <v/>
      </c>
      <c r="N117" s="54" t="str">
        <f t="shared" si="74"/>
        <v/>
      </c>
      <c r="O117" s="54" t="str">
        <f t="shared" si="75"/>
        <v/>
      </c>
      <c r="P117" s="54" t="str">
        <f t="shared" si="76"/>
        <v/>
      </c>
      <c r="Q117" s="54" t="str">
        <f t="shared" si="77"/>
        <v/>
      </c>
      <c r="R117" s="54" t="str">
        <f t="shared" si="78"/>
        <v/>
      </c>
      <c r="S117" s="54" t="str">
        <f t="shared" si="79"/>
        <v/>
      </c>
      <c r="T117" s="54" t="str">
        <f t="shared" si="80"/>
        <v/>
      </c>
      <c r="U117" s="72" t="str">
        <f t="shared" si="81"/>
        <v/>
      </c>
      <c r="AO117" s="37">
        <f t="shared" si="82"/>
        <v>1</v>
      </c>
      <c r="AP117" s="37" t="e">
        <f t="shared" si="66"/>
        <v>#DIV/0!</v>
      </c>
      <c r="AQ117" s="37">
        <f t="shared" si="67"/>
        <v>0</v>
      </c>
      <c r="AR117" s="37">
        <f t="shared" si="83"/>
        <v>0</v>
      </c>
      <c r="AS117" s="37">
        <f t="shared" si="68"/>
        <v>0</v>
      </c>
      <c r="AT117" s="37">
        <f t="shared" si="69"/>
        <v>0</v>
      </c>
      <c r="AU117" s="37" t="e">
        <f t="shared" si="70"/>
        <v>#DIV/0!</v>
      </c>
      <c r="AV117" s="37" t="e">
        <f t="shared" si="84"/>
        <v>#DIV/0!</v>
      </c>
      <c r="AW117" s="37" t="e">
        <f t="shared" si="105"/>
        <v>#DIV/0!</v>
      </c>
      <c r="AX117" s="37" t="e">
        <f t="shared" si="85"/>
        <v>#DIV/0!</v>
      </c>
      <c r="AZ117" s="37" t="e">
        <f t="shared" si="90"/>
        <v>#DIV/0!</v>
      </c>
      <c r="BA117" s="37" t="e">
        <f t="shared" si="91"/>
        <v>#DIV/0!</v>
      </c>
      <c r="BB117" s="37" t="e">
        <f t="shared" ca="1" si="92"/>
        <v>#VALUE!</v>
      </c>
      <c r="BC117" s="37" t="e">
        <f t="shared" si="93"/>
        <v>#DIV/0!</v>
      </c>
      <c r="BD117" s="37" t="e">
        <f t="shared" si="86"/>
        <v>#DIV/0!</v>
      </c>
      <c r="BE117" s="37" t="e">
        <f t="shared" si="94"/>
        <v>#DIV/0!</v>
      </c>
      <c r="BF117" s="37" t="e">
        <f t="shared" si="95"/>
        <v>#DIV/0!</v>
      </c>
      <c r="BG117" s="37" t="e">
        <f t="shared" si="87"/>
        <v>#DIV/0!</v>
      </c>
      <c r="BH117" s="37" t="e">
        <f t="shared" ca="1" si="96"/>
        <v>#VALUE!</v>
      </c>
      <c r="BI117" s="37" t="e">
        <f t="shared" si="97"/>
        <v>#DIV/0!</v>
      </c>
      <c r="BJ117" s="37" t="e">
        <f t="shared" si="98"/>
        <v>#DIV/0!</v>
      </c>
      <c r="BK117" s="37" t="e">
        <f t="shared" si="99"/>
        <v>#DIV/0!</v>
      </c>
      <c r="BL117" s="37" t="e">
        <f t="shared" si="100"/>
        <v>#DIV/0!</v>
      </c>
      <c r="BM117" s="37" t="e">
        <f t="shared" si="88"/>
        <v>#DIV/0!</v>
      </c>
      <c r="BN117" s="37" t="e">
        <f t="shared" ca="1" si="101"/>
        <v>#VALUE!</v>
      </c>
      <c r="BO117" s="37" t="e">
        <f t="shared" si="102"/>
        <v>#DIV/0!</v>
      </c>
      <c r="BP117" s="37" t="e">
        <f t="shared" si="103"/>
        <v>#DIV/0!</v>
      </c>
      <c r="BQ117" s="37" t="e">
        <f t="shared" si="89"/>
        <v>#DIV/0!</v>
      </c>
      <c r="BR117" s="37" t="e">
        <f t="shared" si="104"/>
        <v>#DIV/0!</v>
      </c>
    </row>
    <row r="118" spans="2:70">
      <c r="P118" s="11" t="str">
        <f>IF(AND(B118&gt;0,C118&gt;0,D118&gt;0,E118&gt;0,F118&gt;0,AS118&gt;0),AX118*AO118*B118*AL$30*AL$37*(100-AL$36)/1000,"")</f>
        <v/>
      </c>
      <c r="Q118" s="11" t="str">
        <f>IF(AND(B118&gt;0,C118&gt;0,D118&gt;0,E118&gt;0,F118&gt;0,AS118&gt;0),((#REF!/10)^3)*((AQ118/50)^1.52)*AP118*AL$31*AL$37*(100-AL$36)/1000,"")</f>
        <v/>
      </c>
      <c r="R118" s="11" t="str">
        <f>IF(AND(B118&gt;0,C118&gt;0,D118&gt;0,E118&gt;0,F118&gt;0,AS118&gt;0),P118*AL$32/AL$30,"")</f>
        <v/>
      </c>
      <c r="S118" s="11" t="str">
        <f>IF(AND(B118&gt;0,C118&gt;0,D118&gt;0,E118&gt;0,F118&gt;0,AS118&gt;0),AL$33*AL$37*(100-AL$36)/100,"")</f>
        <v/>
      </c>
      <c r="T118" s="11" t="str">
        <f ca="1">IF(AND(B118&gt;0,C118&gt;0,D118&gt;0,E118&gt;0,F118&gt;0,AS118&gt;0),OFFSET(#REF!,0,Freight!AS118)*AL$34*AL$37*(100-AL$36)/1000,"")</f>
        <v/>
      </c>
      <c r="U118" s="140" t="str">
        <f>IF(AND(B118&gt;0,C118&gt;0,D118&gt;0,E118&gt;0,F118&gt;0,AS118&gt;0),SUM(P118:T118),"")</f>
        <v/>
      </c>
      <c r="AO118" s="37">
        <f t="shared" si="82"/>
        <v>1</v>
      </c>
      <c r="AP118" s="37" t="e">
        <f t="shared" si="66"/>
        <v>#DIV/0!</v>
      </c>
      <c r="AQ118" s="37">
        <f t="shared" si="67"/>
        <v>0</v>
      </c>
      <c r="AR118" s="37">
        <f t="shared" si="83"/>
        <v>0</v>
      </c>
      <c r="AS118" s="37">
        <f t="shared" si="68"/>
        <v>0</v>
      </c>
      <c r="AT118" s="37">
        <f t="shared" si="69"/>
        <v>0</v>
      </c>
      <c r="AU118" s="37" t="e">
        <f t="shared" si="70"/>
        <v>#DIV/0!</v>
      </c>
      <c r="AV118" s="37" t="e">
        <f t="shared" si="84"/>
        <v>#DIV/0!</v>
      </c>
      <c r="AW118" s="37" t="e">
        <f t="shared" si="105"/>
        <v>#DIV/0!</v>
      </c>
      <c r="AX118" s="37" t="e">
        <f t="shared" si="85"/>
        <v>#DIV/0!</v>
      </c>
      <c r="AZ118" s="37" t="e">
        <f t="shared" si="90"/>
        <v>#DIV/0!</v>
      </c>
      <c r="BA118" s="37" t="e">
        <f t="shared" si="91"/>
        <v>#DIV/0!</v>
      </c>
      <c r="BB118" s="37" t="e">
        <f t="shared" ca="1" si="92"/>
        <v>#VALUE!</v>
      </c>
      <c r="BC118" s="37" t="e">
        <f t="shared" si="93"/>
        <v>#DIV/0!</v>
      </c>
      <c r="BD118" s="37" t="e">
        <f t="shared" si="86"/>
        <v>#DIV/0!</v>
      </c>
      <c r="BE118" s="37" t="e">
        <f t="shared" si="94"/>
        <v>#DIV/0!</v>
      </c>
      <c r="BF118" s="37" t="e">
        <f t="shared" si="95"/>
        <v>#DIV/0!</v>
      </c>
      <c r="BG118" s="37" t="e">
        <f t="shared" si="87"/>
        <v>#DIV/0!</v>
      </c>
      <c r="BH118" s="37" t="e">
        <f t="shared" ca="1" si="96"/>
        <v>#VALUE!</v>
      </c>
      <c r="BI118" s="37" t="e">
        <f t="shared" si="97"/>
        <v>#DIV/0!</v>
      </c>
      <c r="BJ118" s="37" t="e">
        <f t="shared" si="98"/>
        <v>#DIV/0!</v>
      </c>
      <c r="BK118" s="37" t="e">
        <f t="shared" si="99"/>
        <v>#DIV/0!</v>
      </c>
      <c r="BL118" s="37" t="e">
        <f t="shared" si="100"/>
        <v>#DIV/0!</v>
      </c>
      <c r="BM118" s="37" t="e">
        <f t="shared" si="88"/>
        <v>#DIV/0!</v>
      </c>
      <c r="BN118" s="37" t="e">
        <f t="shared" ca="1" si="101"/>
        <v>#VALUE!</v>
      </c>
      <c r="BO118" s="37" t="e">
        <f t="shared" si="102"/>
        <v>#DIV/0!</v>
      </c>
      <c r="BP118" s="37" t="e">
        <f t="shared" si="103"/>
        <v>#DIV/0!</v>
      </c>
      <c r="BQ118" s="37" t="e">
        <f t="shared" si="89"/>
        <v>#DIV/0!</v>
      </c>
      <c r="BR118" s="37" t="e">
        <f t="shared" si="104"/>
        <v>#DIV/0!</v>
      </c>
    </row>
    <row r="119" spans="2:70">
      <c r="P119" s="11" t="str">
        <f>IF(AND(B119&gt;0,C119&gt;0,D119&gt;0,E119&gt;0,F119&gt;0,AS119&gt;0),AX119*AO119*B119*AL$30*AL$37*(100-AL$36)/1000,"")</f>
        <v/>
      </c>
      <c r="Q119" s="11" t="str">
        <f>IF(AND(B119&gt;0,C119&gt;0,D119&gt;0,E119&gt;0,F119&gt;0,AS119&gt;0),((#REF!/10)^3)*((AQ119/50)^1.52)*AP119*AL$31*AL$37*(100-AL$36)/1000,"")</f>
        <v/>
      </c>
      <c r="R119" s="11" t="str">
        <f>IF(AND(B119&gt;0,C119&gt;0,D119&gt;0,E119&gt;0,F119&gt;0,AS119&gt;0),P119*AL$32/AL$30,"")</f>
        <v/>
      </c>
      <c r="S119" s="11" t="str">
        <f>IF(AND(B119&gt;0,C119&gt;0,D119&gt;0,E119&gt;0,F119&gt;0,AS119&gt;0),AL$33*AL$37*(100-AL$36)/100,"")</f>
        <v/>
      </c>
      <c r="T119" s="11" t="str">
        <f ca="1">IF(AND(B119&gt;0,C119&gt;0,D119&gt;0,E119&gt;0,F119&gt;0,AS119&gt;0),OFFSET(#REF!,0,Freight!AS119)*AL$34*AL$37*(100-AL$36)/1000,"")</f>
        <v/>
      </c>
      <c r="U119" s="11" t="str">
        <f>IF(AND(B119&gt;0,C119&gt;0,D119&gt;0,E119&gt;0,F119&gt;0,AS119&gt;0),SUM(P119:T119),"")</f>
        <v/>
      </c>
      <c r="AO119" s="37">
        <f t="shared" si="82"/>
        <v>1</v>
      </c>
      <c r="AP119" s="37" t="e">
        <f t="shared" si="66"/>
        <v>#DIV/0!</v>
      </c>
      <c r="AQ119" s="37">
        <f t="shared" si="67"/>
        <v>0</v>
      </c>
      <c r="AR119" s="37">
        <f t="shared" si="83"/>
        <v>0</v>
      </c>
      <c r="AS119" s="37">
        <f t="shared" si="68"/>
        <v>0</v>
      </c>
      <c r="AT119" s="37">
        <f t="shared" si="69"/>
        <v>0</v>
      </c>
      <c r="AU119" s="37" t="e">
        <f t="shared" si="70"/>
        <v>#DIV/0!</v>
      </c>
      <c r="AV119" s="37" t="e">
        <f t="shared" si="84"/>
        <v>#DIV/0!</v>
      </c>
      <c r="AW119" s="37" t="e">
        <f t="shared" si="105"/>
        <v>#DIV/0!</v>
      </c>
      <c r="AX119" s="37" t="e">
        <f t="shared" si="85"/>
        <v>#DIV/0!</v>
      </c>
      <c r="AZ119" s="37" t="e">
        <f t="shared" si="90"/>
        <v>#DIV/0!</v>
      </c>
      <c r="BA119" s="37" t="e">
        <f t="shared" si="91"/>
        <v>#DIV/0!</v>
      </c>
      <c r="BB119" s="37" t="e">
        <f t="shared" ca="1" si="92"/>
        <v>#VALUE!</v>
      </c>
      <c r="BC119" s="37" t="e">
        <f t="shared" si="93"/>
        <v>#DIV/0!</v>
      </c>
      <c r="BD119" s="37" t="e">
        <f t="shared" si="86"/>
        <v>#DIV/0!</v>
      </c>
      <c r="BE119" s="37" t="e">
        <f t="shared" si="94"/>
        <v>#DIV/0!</v>
      </c>
      <c r="BF119" s="37" t="e">
        <f t="shared" si="95"/>
        <v>#DIV/0!</v>
      </c>
      <c r="BG119" s="37" t="e">
        <f t="shared" si="87"/>
        <v>#DIV/0!</v>
      </c>
      <c r="BH119" s="37" t="e">
        <f t="shared" ca="1" si="96"/>
        <v>#VALUE!</v>
      </c>
      <c r="BI119" s="37" t="e">
        <f t="shared" si="97"/>
        <v>#DIV/0!</v>
      </c>
      <c r="BJ119" s="37" t="e">
        <f t="shared" si="98"/>
        <v>#DIV/0!</v>
      </c>
      <c r="BK119" s="37" t="e">
        <f t="shared" si="99"/>
        <v>#DIV/0!</v>
      </c>
      <c r="BL119" s="37" t="e">
        <f t="shared" si="100"/>
        <v>#DIV/0!</v>
      </c>
      <c r="BM119" s="37" t="e">
        <f t="shared" si="88"/>
        <v>#DIV/0!</v>
      </c>
      <c r="BN119" s="37" t="e">
        <f t="shared" ca="1" si="101"/>
        <v>#VALUE!</v>
      </c>
      <c r="BO119" s="37" t="e">
        <f t="shared" si="102"/>
        <v>#DIV/0!</v>
      </c>
      <c r="BP119" s="37" t="e">
        <f t="shared" si="103"/>
        <v>#DIV/0!</v>
      </c>
      <c r="BQ119" s="37" t="e">
        <f t="shared" si="89"/>
        <v>#DIV/0!</v>
      </c>
      <c r="BR119" s="37" t="e">
        <f t="shared" si="104"/>
        <v>#DIV/0!</v>
      </c>
    </row>
    <row r="120" spans="2:70">
      <c r="P120" s="11" t="str">
        <f>IF(AND(B120&gt;0,C120&gt;0,D120&gt;0,E120&gt;0,F120&gt;0,AS120&gt;0),AX120*AO120*B120*AL$30*AL$37*(100-AL$36)/1000,"")</f>
        <v/>
      </c>
      <c r="Q120" s="11" t="str">
        <f>IF(AND(B120&gt;0,C120&gt;0,D120&gt;0,E120&gt;0,F120&gt;0,AS120&gt;0),((#REF!/10)^3)*((AQ120/50)^1.52)*AP120*AL$31*AL$37*(100-AL$36)/1000,"")</f>
        <v/>
      </c>
      <c r="R120" s="11" t="str">
        <f>IF(AND(B120&gt;0,C120&gt;0,D120&gt;0,E120&gt;0,F120&gt;0,AS120&gt;0),P120*AL$32/AL$30,"")</f>
        <v/>
      </c>
      <c r="S120" s="11" t="str">
        <f>IF(AND(B120&gt;0,C120&gt;0,D120&gt;0,E120&gt;0,F120&gt;0,AS120&gt;0),AL$33*AL$37*(100-AL$36)/100,"")</f>
        <v/>
      </c>
      <c r="T120" s="11" t="str">
        <f ca="1">IF(AND(B120&gt;0,C120&gt;0,D120&gt;0,E120&gt;0,F120&gt;0,AS120&gt;0),OFFSET(#REF!,0,Freight!AS120)*AL$34*AL$37*(100-AL$36)/1000,"")</f>
        <v/>
      </c>
      <c r="U120" s="11" t="str">
        <f>IF(AND(B120&gt;0,C120&gt;0,D120&gt;0,E120&gt;0,F120&gt;0,AS120&gt;0),SUM(P120:T120),"")</f>
        <v/>
      </c>
      <c r="AO120" s="37">
        <f t="shared" si="82"/>
        <v>1</v>
      </c>
      <c r="AP120" s="37" t="e">
        <f t="shared" si="66"/>
        <v>#DIV/0!</v>
      </c>
      <c r="AQ120" s="37">
        <f t="shared" si="67"/>
        <v>0</v>
      </c>
      <c r="AR120" s="37">
        <f t="shared" si="83"/>
        <v>0</v>
      </c>
      <c r="AS120" s="37">
        <f t="shared" si="68"/>
        <v>0</v>
      </c>
      <c r="AT120" s="37">
        <f t="shared" si="69"/>
        <v>0</v>
      </c>
      <c r="AU120" s="37" t="e">
        <f t="shared" si="70"/>
        <v>#DIV/0!</v>
      </c>
      <c r="AV120" s="37" t="e">
        <f t="shared" si="84"/>
        <v>#DIV/0!</v>
      </c>
      <c r="AW120" s="37" t="e">
        <f t="shared" si="105"/>
        <v>#DIV/0!</v>
      </c>
      <c r="AX120" s="37" t="e">
        <f t="shared" si="85"/>
        <v>#DIV/0!</v>
      </c>
      <c r="AZ120" s="37" t="e">
        <f t="shared" si="90"/>
        <v>#DIV/0!</v>
      </c>
      <c r="BA120" s="37" t="e">
        <f t="shared" si="91"/>
        <v>#DIV/0!</v>
      </c>
      <c r="BB120" s="37" t="e">
        <f t="shared" ca="1" si="92"/>
        <v>#VALUE!</v>
      </c>
      <c r="BC120" s="37" t="e">
        <f t="shared" si="93"/>
        <v>#DIV/0!</v>
      </c>
      <c r="BD120" s="37" t="e">
        <f t="shared" si="86"/>
        <v>#DIV/0!</v>
      </c>
      <c r="BE120" s="37" t="e">
        <f t="shared" si="94"/>
        <v>#DIV/0!</v>
      </c>
      <c r="BF120" s="37" t="e">
        <f t="shared" si="95"/>
        <v>#DIV/0!</v>
      </c>
      <c r="BG120" s="37" t="e">
        <f t="shared" si="87"/>
        <v>#DIV/0!</v>
      </c>
      <c r="BH120" s="37" t="e">
        <f t="shared" ca="1" si="96"/>
        <v>#VALUE!</v>
      </c>
      <c r="BI120" s="37" t="e">
        <f t="shared" si="97"/>
        <v>#DIV/0!</v>
      </c>
      <c r="BJ120" s="37" t="e">
        <f t="shared" si="98"/>
        <v>#DIV/0!</v>
      </c>
      <c r="BK120" s="37" t="e">
        <f t="shared" si="99"/>
        <v>#DIV/0!</v>
      </c>
      <c r="BL120" s="37" t="e">
        <f t="shared" si="100"/>
        <v>#DIV/0!</v>
      </c>
      <c r="BM120" s="37" t="e">
        <f t="shared" si="88"/>
        <v>#DIV/0!</v>
      </c>
      <c r="BN120" s="37" t="e">
        <f t="shared" ca="1" si="101"/>
        <v>#VALUE!</v>
      </c>
      <c r="BO120" s="37" t="e">
        <f t="shared" si="102"/>
        <v>#DIV/0!</v>
      </c>
      <c r="BP120" s="37" t="e">
        <f t="shared" si="103"/>
        <v>#DIV/0!</v>
      </c>
      <c r="BQ120" s="37" t="e">
        <f t="shared" si="89"/>
        <v>#DIV/0!</v>
      </c>
      <c r="BR120" s="37" t="e">
        <f t="shared" si="104"/>
        <v>#DIV/0!</v>
      </c>
    </row>
    <row r="121" spans="2:70">
      <c r="P121" s="11" t="str">
        <f>IF(AND(B121&gt;0,C121&gt;0,D121&gt;0,E121&gt;0,F121&gt;0,AS121&gt;0),AX121*AO121*B121*AL$30*AL$37*(100-AL$36)/1000,"")</f>
        <v/>
      </c>
      <c r="Q121" s="11" t="str">
        <f>IF(AND(B121&gt;0,C121&gt;0,D121&gt;0,E121&gt;0,F121&gt;0,AS121&gt;0),((#REF!/10)^3)*((AQ121/50)^1.52)*AP121*AL$31*AL$37*(100-AL$36)/1000,"")</f>
        <v/>
      </c>
      <c r="R121" s="11" t="str">
        <f>IF(AND(B121&gt;0,C121&gt;0,D121&gt;0,E121&gt;0,F121&gt;0,AS121&gt;0),P121*AL$32/AL$30,"")</f>
        <v/>
      </c>
      <c r="S121" s="11" t="str">
        <f>IF(AND(B121&gt;0,C121&gt;0,D121&gt;0,E121&gt;0,F121&gt;0,AS121&gt;0),AL$33*AL$37*(100-AL$36)/100,"")</f>
        <v/>
      </c>
      <c r="T121" s="11" t="str">
        <f ca="1">IF(AND(B121&gt;0,C121&gt;0,D121&gt;0,E121&gt;0,F121&gt;0,AS121&gt;0),OFFSET(#REF!,0,Freight!AS121)*AL$34*AL$37*(100-AL$36)/1000,"")</f>
        <v/>
      </c>
      <c r="U121" s="11" t="str">
        <f>IF(AND(B121&gt;0,C121&gt;0,D121&gt;0,E121&gt;0,F121&gt;0,AS121&gt;0),SUM(P121:T121),"")</f>
        <v/>
      </c>
      <c r="AO121" s="37">
        <f t="shared" si="82"/>
        <v>1</v>
      </c>
      <c r="AP121" s="37" t="e">
        <f t="shared" si="66"/>
        <v>#DIV/0!</v>
      </c>
      <c r="AQ121" s="37">
        <f t="shared" si="67"/>
        <v>0</v>
      </c>
      <c r="AR121" s="37">
        <f t="shared" si="83"/>
        <v>0</v>
      </c>
      <c r="AS121" s="37">
        <f t="shared" si="68"/>
        <v>0</v>
      </c>
      <c r="AT121" s="37">
        <f t="shared" si="69"/>
        <v>0</v>
      </c>
      <c r="AU121" s="37" t="e">
        <f t="shared" si="70"/>
        <v>#DIV/0!</v>
      </c>
      <c r="AV121" s="37" t="e">
        <f t="shared" si="84"/>
        <v>#DIV/0!</v>
      </c>
      <c r="AW121" s="37" t="e">
        <f t="shared" si="105"/>
        <v>#DIV/0!</v>
      </c>
      <c r="AX121" s="37" t="e">
        <f t="shared" si="85"/>
        <v>#DIV/0!</v>
      </c>
      <c r="AZ121" s="37" t="e">
        <f t="shared" si="90"/>
        <v>#DIV/0!</v>
      </c>
      <c r="BA121" s="37" t="e">
        <f t="shared" si="91"/>
        <v>#DIV/0!</v>
      </c>
      <c r="BB121" s="37" t="e">
        <f t="shared" ca="1" si="92"/>
        <v>#VALUE!</v>
      </c>
      <c r="BC121" s="37" t="e">
        <f t="shared" si="93"/>
        <v>#DIV/0!</v>
      </c>
      <c r="BD121" s="37" t="e">
        <f t="shared" si="86"/>
        <v>#DIV/0!</v>
      </c>
      <c r="BE121" s="37" t="e">
        <f t="shared" si="94"/>
        <v>#DIV/0!</v>
      </c>
      <c r="BF121" s="37" t="e">
        <f t="shared" si="95"/>
        <v>#DIV/0!</v>
      </c>
      <c r="BG121" s="37" t="e">
        <f t="shared" si="87"/>
        <v>#DIV/0!</v>
      </c>
      <c r="BH121" s="37" t="e">
        <f t="shared" ca="1" si="96"/>
        <v>#VALUE!</v>
      </c>
      <c r="BI121" s="37" t="e">
        <f t="shared" si="97"/>
        <v>#DIV/0!</v>
      </c>
      <c r="BJ121" s="37" t="e">
        <f t="shared" si="98"/>
        <v>#DIV/0!</v>
      </c>
      <c r="BK121" s="37" t="e">
        <f t="shared" si="99"/>
        <v>#DIV/0!</v>
      </c>
      <c r="BL121" s="37" t="e">
        <f t="shared" si="100"/>
        <v>#DIV/0!</v>
      </c>
      <c r="BM121" s="37" t="e">
        <f t="shared" si="88"/>
        <v>#DIV/0!</v>
      </c>
      <c r="BN121" s="37" t="e">
        <f t="shared" ca="1" si="101"/>
        <v>#VALUE!</v>
      </c>
      <c r="BO121" s="37" t="e">
        <f t="shared" si="102"/>
        <v>#DIV/0!</v>
      </c>
      <c r="BP121" s="37" t="e">
        <f t="shared" si="103"/>
        <v>#DIV/0!</v>
      </c>
      <c r="BQ121" s="37" t="e">
        <f t="shared" si="89"/>
        <v>#DIV/0!</v>
      </c>
      <c r="BR121" s="37" t="e">
        <f t="shared" si="104"/>
        <v>#DIV/0!</v>
      </c>
    </row>
  </sheetData>
  <sheetProtection algorithmName="SHA-512" hashValue="iVW+8QjpvCdXmsUGq4MZkBhLoaBzkUiffhV9UKSrd2SwXhelEX85BQwkuPiPhlekMY8/GIaik+qDQdX7eAPICg==" saltValue="QjDmux6Bkic91E959lk3rA==" spinCount="100000" sheet="1" objects="1" scenarios="1"/>
  <sortState xmlns:xlrd2="http://schemas.microsoft.com/office/spreadsheetml/2017/richdata2" ref="AB30:AD37">
    <sortCondition ref="AC30:AC37"/>
  </sortState>
  <mergeCells count="6">
    <mergeCell ref="BR24:BR27"/>
    <mergeCell ref="W94:X94"/>
    <mergeCell ref="W103:X103"/>
    <mergeCell ref="BP25:BP27"/>
    <mergeCell ref="BQ25:BQ27"/>
    <mergeCell ref="AH28:AI28"/>
  </mergeCells>
  <pageMargins left="0.7" right="0.7" top="0.75" bottom="0.75" header="0.3" footer="0.3"/>
  <pageSetup paperSize="9" orientation="portrait" verticalDpi="0" r:id="rId1"/>
  <headerFooter>
    <oddHeader>&amp;C&amp;"Calibri"&amp;10&amp;K000000OFFICIAL&amp;1#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Burstow Mark</dc:creator>
  <cp:keywords/>
  <dc:description/>
  <cp:lastModifiedBy>Perri Ross</cp:lastModifiedBy>
  <cp:revision/>
  <dcterms:created xsi:type="dcterms:W3CDTF">2022-01-10T13:44:52Z</dcterms:created>
  <dcterms:modified xsi:type="dcterms:W3CDTF">2022-04-13T13:36:11Z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2022-04-11T08:36:36Z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05f88098-6b84-4706-a170-11bde063361c</vt:lpwstr>
  </property>
  <property fmtid="{D5CDD505-2E9C-101B-9397-08002B2CF9AE}" pid="8" name="MSIP_Label_8577031b-11bc-4db9-b655-7d79027ad570_ContentBits">
    <vt:lpwstr>1</vt:lpwstr>
  </property>
</Properties>
</file>